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8" windowWidth="19320" windowHeight="7992" firstSheet="7" activeTab="22"/>
  </bookViews>
  <sheets>
    <sheet name="VT 1" sheetId="1" r:id="rId1"/>
    <sheet name="VT 1 (2)" sheetId="4" r:id="rId2"/>
    <sheet name="VNH" sheetId="5" r:id="rId3"/>
    <sheet name="VT 2" sheetId="6" r:id="rId4"/>
    <sheet name="VT 3" sheetId="7" r:id="rId5"/>
    <sheet name="VT 4" sheetId="8" r:id="rId6"/>
    <sheet name="VT 5" sheetId="9" r:id="rId7"/>
    <sheet name="VT 6" sheetId="10" r:id="rId8"/>
    <sheet name="VT 7" sheetId="11" r:id="rId9"/>
    <sheet name="VT 7a" sheetId="12" r:id="rId10"/>
    <sheet name="VT 8" sheetId="13" r:id="rId11"/>
    <sheet name="VT 9" sheetId="14" r:id="rId12"/>
    <sheet name="VT 10" sheetId="15" r:id="rId13"/>
    <sheet name="VT 11" sheetId="16" r:id="rId14"/>
    <sheet name="VT 12" sheetId="17" r:id="rId15"/>
    <sheet name="VT 13" sheetId="18" r:id="rId16"/>
    <sheet name="VT 14" sheetId="19" r:id="rId17"/>
    <sheet name="VT 14 (2)" sheetId="21" r:id="rId18"/>
    <sheet name="VT 15" sheetId="22" r:id="rId19"/>
    <sheet name="VT 16" sheetId="23" r:id="rId20"/>
    <sheet name="VT 17" sheetId="24" r:id="rId21"/>
    <sheet name="VT 17 (2)" sheetId="25" r:id="rId22"/>
    <sheet name="Vyuctovani" sheetId="27" r:id="rId23"/>
  </sheets>
  <calcPr calcId="125725"/>
</workbook>
</file>

<file path=xl/calcChain.xml><?xml version="1.0" encoding="utf-8"?>
<calcChain xmlns="http://schemas.openxmlformats.org/spreadsheetml/2006/main">
  <c r="J9" i="27"/>
  <c r="L9" s="1"/>
  <c r="L29" s="1"/>
  <c r="L29" i="25"/>
  <c r="L11"/>
  <c r="L19"/>
  <c r="L17"/>
  <c r="L15"/>
  <c r="L13"/>
  <c r="L9" l="1"/>
  <c r="L15" i="24"/>
  <c r="L13"/>
  <c r="J19"/>
  <c r="L19" s="1"/>
  <c r="J17"/>
  <c r="L17" s="1"/>
  <c r="L11"/>
  <c r="L9"/>
  <c r="J9"/>
  <c r="J9" i="23"/>
  <c r="J15"/>
  <c r="J13"/>
  <c r="J11"/>
  <c r="L11" s="1"/>
  <c r="L15"/>
  <c r="L13"/>
  <c r="L9"/>
  <c r="J21" i="22"/>
  <c r="L29" i="23" l="1"/>
  <c r="L21" i="22"/>
  <c r="J17"/>
  <c r="J15"/>
  <c r="L15" s="1"/>
  <c r="L19"/>
  <c r="L11"/>
  <c r="L17"/>
  <c r="L13"/>
  <c r="J13"/>
  <c r="L9"/>
  <c r="J9"/>
  <c r="L11" i="21"/>
  <c r="J11"/>
  <c r="L9"/>
  <c r="L29" s="1"/>
  <c r="L15" i="19"/>
  <c r="J15"/>
  <c r="L13"/>
  <c r="J13"/>
  <c r="L11"/>
  <c r="L9"/>
  <c r="J9"/>
  <c r="L17" i="18"/>
  <c r="J17"/>
  <c r="L15"/>
  <c r="J15"/>
  <c r="L13"/>
  <c r="L11"/>
  <c r="L9"/>
  <c r="J9"/>
  <c r="L13" i="17"/>
  <c r="L15"/>
  <c r="L17"/>
  <c r="J21"/>
  <c r="L21" s="1"/>
  <c r="J23"/>
  <c r="L23" s="1"/>
  <c r="J19"/>
  <c r="L19" s="1"/>
  <c r="J25"/>
  <c r="L25" s="1"/>
  <c r="J9"/>
  <c r="L11"/>
  <c r="L9"/>
  <c r="L19" i="16"/>
  <c r="J19"/>
  <c r="L17"/>
  <c r="J17"/>
  <c r="L15"/>
  <c r="L13"/>
  <c r="L11"/>
  <c r="J11"/>
  <c r="L9"/>
  <c r="L29" s="1"/>
  <c r="J9"/>
  <c r="J17" i="15"/>
  <c r="L17" s="1"/>
  <c r="J11"/>
  <c r="J9"/>
  <c r="L9" s="1"/>
  <c r="L15"/>
  <c r="L13"/>
  <c r="L11"/>
  <c r="L15" i="14"/>
  <c r="J13"/>
  <c r="L13" s="1"/>
  <c r="J11"/>
  <c r="J9"/>
  <c r="L11"/>
  <c r="L9"/>
  <c r="J11" i="13"/>
  <c r="J17"/>
  <c r="L17"/>
  <c r="J9"/>
  <c r="J13"/>
  <c r="L13"/>
  <c r="L11"/>
  <c r="L9"/>
  <c r="L13" i="12"/>
  <c r="L11"/>
  <c r="L9"/>
  <c r="L11" i="11"/>
  <c r="L9"/>
  <c r="L15" i="10"/>
  <c r="L13"/>
  <c r="L19" i="9"/>
  <c r="L11" i="10"/>
  <c r="L9"/>
  <c r="J17" i="9"/>
  <c r="L17" s="1"/>
  <c r="L9"/>
  <c r="L15"/>
  <c r="L11"/>
  <c r="L19" i="8"/>
  <c r="J19"/>
  <c r="J9"/>
  <c r="J15"/>
  <c r="J13"/>
  <c r="J11"/>
  <c r="L17"/>
  <c r="L15"/>
  <c r="L13"/>
  <c r="L11"/>
  <c r="L9"/>
  <c r="J13" i="7"/>
  <c r="L13" s="1"/>
  <c r="J15"/>
  <c r="L15" s="1"/>
  <c r="J11"/>
  <c r="L11" s="1"/>
  <c r="J9"/>
  <c r="L9" s="1"/>
  <c r="L27"/>
  <c r="L25"/>
  <c r="L23"/>
  <c r="L21"/>
  <c r="L19"/>
  <c r="L17"/>
  <c r="L17" i="6"/>
  <c r="J15" i="5"/>
  <c r="L15" s="1"/>
  <c r="J9" i="6"/>
  <c r="J15"/>
  <c r="L11"/>
  <c r="L27"/>
  <c r="L25"/>
  <c r="L23"/>
  <c r="L21"/>
  <c r="L19"/>
  <c r="L15"/>
  <c r="L13"/>
  <c r="L9"/>
  <c r="J13" i="5"/>
  <c r="L13" s="1"/>
  <c r="J11"/>
  <c r="L11"/>
  <c r="L29" i="22" l="1"/>
  <c r="L29" i="19"/>
  <c r="L29" i="18"/>
  <c r="L29" i="17"/>
  <c r="L29" i="15"/>
  <c r="L29" i="14"/>
  <c r="L29" i="13"/>
  <c r="L29" i="12"/>
  <c r="L29" i="11"/>
  <c r="L29" i="10"/>
  <c r="L29" i="9"/>
  <c r="L29" i="8"/>
  <c r="L29" i="7"/>
  <c r="L29" i="6"/>
  <c r="L9" i="5"/>
  <c r="L29" s="1"/>
  <c r="L9" i="4"/>
  <c r="L25" i="1"/>
  <c r="J17"/>
  <c r="L17" s="1"/>
  <c r="L13"/>
  <c r="L11"/>
  <c r="L9"/>
  <c r="L27"/>
  <c r="L23"/>
  <c r="L21"/>
  <c r="L19"/>
  <c r="L15"/>
  <c r="L29" i="4" l="1"/>
  <c r="L29" i="1"/>
</calcChain>
</file>

<file path=xl/sharedStrings.xml><?xml version="1.0" encoding="utf-8"?>
<sst xmlns="http://schemas.openxmlformats.org/spreadsheetml/2006/main" count="1572" uniqueCount="144">
  <si>
    <t>Poř. číslo</t>
  </si>
  <si>
    <t>Jméno účastníka</t>
  </si>
  <si>
    <t>Bydliště</t>
  </si>
  <si>
    <t>Den cesty</t>
  </si>
  <si>
    <t>Odjezd - Příjezd</t>
  </si>
  <si>
    <t>z bydliště do bydliště</t>
  </si>
  <si>
    <t>Km / Kč</t>
  </si>
  <si>
    <t>AUV</t>
  </si>
  <si>
    <t>SPZ</t>
  </si>
  <si>
    <t>Celkem</t>
  </si>
  <si>
    <t>Vlastnoruční</t>
  </si>
  <si>
    <t>podpis</t>
  </si>
  <si>
    <t>příjemce</t>
  </si>
  <si>
    <t>cest. výloh</t>
  </si>
  <si>
    <t>Číslo</t>
  </si>
  <si>
    <t>obč.</t>
  </si>
  <si>
    <t>průkazu</t>
  </si>
  <si>
    <t xml:space="preserve">    </t>
  </si>
  <si>
    <t xml:space="preserve"> hod.</t>
  </si>
  <si>
    <t>odjezd</t>
  </si>
  <si>
    <t>9h00</t>
  </si>
  <si>
    <t>19h00</t>
  </si>
  <si>
    <t>Praha</t>
  </si>
  <si>
    <t>příjezd</t>
  </si>
  <si>
    <t xml:space="preserve">V  __________   dne  ___     </t>
  </si>
  <si>
    <t xml:space="preserve">                      Podpis vedoucího akce   ___________________________</t>
  </si>
  <si>
    <t>Podpis účtovatele akce  _______________________</t>
  </si>
  <si>
    <t>Brno</t>
  </si>
  <si>
    <t>Šmejkal  Zdeněk</t>
  </si>
  <si>
    <t>Ostrava</t>
  </si>
  <si>
    <t>6S40806</t>
  </si>
  <si>
    <t>Kašík Josef</t>
  </si>
  <si>
    <t>4A51817</t>
  </si>
  <si>
    <t>Sezemský Petr</t>
  </si>
  <si>
    <t>Svitavy</t>
  </si>
  <si>
    <t>3E22260</t>
  </si>
  <si>
    <t>Sklenář Zdeněk</t>
  </si>
  <si>
    <t>3B37414</t>
  </si>
  <si>
    <t>Hromadné vyúčtování cestovních výloh – RD muži 2013</t>
  </si>
  <si>
    <t>Akce:  VT  Mladá Boleslav</t>
  </si>
  <si>
    <t>6h00</t>
  </si>
  <si>
    <t>Cíl cesty</t>
  </si>
  <si>
    <t>Kladno</t>
  </si>
  <si>
    <t>Mladá Boleslav</t>
  </si>
  <si>
    <t>23h00</t>
  </si>
  <si>
    <t>5h00</t>
  </si>
  <si>
    <t>22h00</t>
  </si>
  <si>
    <t>15h00</t>
  </si>
  <si>
    <t>Vavák Miroslav</t>
  </si>
  <si>
    <t>Bratislava</t>
  </si>
  <si>
    <t>BA610VE</t>
  </si>
  <si>
    <t>07h00</t>
  </si>
  <si>
    <t>11h00</t>
  </si>
  <si>
    <t>Šereda Stanislav</t>
  </si>
  <si>
    <t>Šenov</t>
  </si>
  <si>
    <t>3T38930</t>
  </si>
  <si>
    <t>Km</t>
  </si>
  <si>
    <t>Začátek dne 13.5.2013</t>
  </si>
  <si>
    <t xml:space="preserve">  Ukončení dne 17.5.2013</t>
  </si>
  <si>
    <t>7h00</t>
  </si>
  <si>
    <t>12h00</t>
  </si>
  <si>
    <t>Braník a zpět</t>
  </si>
  <si>
    <t>Akce:  Vyhlášení nejlepšího volejbalisty Brno</t>
  </si>
  <si>
    <t>Začátek dne 18.5.2013</t>
  </si>
  <si>
    <t xml:space="preserve">  Ukončení dne 18.5.2013</t>
  </si>
  <si>
    <t>Akce:  VT  Benátky nad Jizerou</t>
  </si>
  <si>
    <t>Začátek dne 20.5.2013</t>
  </si>
  <si>
    <t xml:space="preserve">  Ukončení dne 24.5.2013</t>
  </si>
  <si>
    <t>Benátky nad Jizerou</t>
  </si>
  <si>
    <t>Pelikán Karel</t>
  </si>
  <si>
    <t>Ruzyně a zpět</t>
  </si>
  <si>
    <t>5S64428</t>
  </si>
  <si>
    <t>Akce:  VT  Ostrava + SVK</t>
  </si>
  <si>
    <t>Začátek dne 27.5.2013</t>
  </si>
  <si>
    <t xml:space="preserve">  Ukončení dne 31.5.2013</t>
  </si>
  <si>
    <t>Douda Jindřich</t>
  </si>
  <si>
    <t>Nymburk</t>
  </si>
  <si>
    <t>1AT7184</t>
  </si>
  <si>
    <t>Akce:  VT  Nymburk</t>
  </si>
  <si>
    <t>Začátek dne 3.6.2013</t>
  </si>
  <si>
    <t xml:space="preserve">  Ukončení dne 7.6.2013</t>
  </si>
  <si>
    <t>Benátky nad Jizerou a zpět</t>
  </si>
  <si>
    <t>Žďár n. S., Nymburk</t>
  </si>
  <si>
    <t>Praha a zpět</t>
  </si>
  <si>
    <t>13h00</t>
  </si>
  <si>
    <t>Břeclav</t>
  </si>
  <si>
    <t>vlak</t>
  </si>
  <si>
    <t>Lesenský Jan</t>
  </si>
  <si>
    <t>Začátek dne 10.6.2013</t>
  </si>
  <si>
    <t xml:space="preserve">  Ukončení dne 18.6.2013</t>
  </si>
  <si>
    <t>Akce:  VT  Břeclav/Kecskemet(HUN)</t>
  </si>
  <si>
    <t>Olomouc</t>
  </si>
  <si>
    <t>Lavička Josef</t>
  </si>
  <si>
    <t xml:space="preserve">Praha </t>
  </si>
  <si>
    <t>Akce:  VT  Kladno/Barcelona(ESP)</t>
  </si>
  <si>
    <t>Začátek dne 18.6.2013</t>
  </si>
  <si>
    <t xml:space="preserve">  Ukončení dne 24.6.2013</t>
  </si>
  <si>
    <t>Akce:  VT  Kladno/Podgorica(MNE)</t>
  </si>
  <si>
    <t>Začátek dne 25.6.2013</t>
  </si>
  <si>
    <t xml:space="preserve">  Ukončení dne 1.7.2013</t>
  </si>
  <si>
    <t xml:space="preserve">Brno </t>
  </si>
  <si>
    <t xml:space="preserve">Ostrava </t>
  </si>
  <si>
    <t>Opava</t>
  </si>
  <si>
    <t>Začátek dne 2.7.2013</t>
  </si>
  <si>
    <t xml:space="preserve">  Ukončení dne 7.7.2013</t>
  </si>
  <si>
    <t>Akce:  VT  Opava</t>
  </si>
  <si>
    <t>Martin Sedlák</t>
  </si>
  <si>
    <t>2AA6046</t>
  </si>
  <si>
    <t>Akce:  VT  Kladno/TUR</t>
  </si>
  <si>
    <t>Začátek dne 9.7.2013</t>
  </si>
  <si>
    <t xml:space="preserve">  Ukončení dne 15.7.2013</t>
  </si>
  <si>
    <t>Začátek dne 22.7.2013</t>
  </si>
  <si>
    <t xml:space="preserve">  Ukončení dne 26.7.2013</t>
  </si>
  <si>
    <t>Začátek dne 29.7.2013</t>
  </si>
  <si>
    <t xml:space="preserve">  Ukončení dne 2.8.2013</t>
  </si>
  <si>
    <t>Akce:  VT  Hradec Králové</t>
  </si>
  <si>
    <t>Začátek dne 5.8.2013</t>
  </si>
  <si>
    <t xml:space="preserve">  Ukončení dne 9.8.2013</t>
  </si>
  <si>
    <t>Hradec Králové</t>
  </si>
  <si>
    <t>Plzeň přes Kladno</t>
  </si>
  <si>
    <t>Plzeň</t>
  </si>
  <si>
    <t>Praha -&gt; HK</t>
  </si>
  <si>
    <t>Začátek dne 12.8.2013</t>
  </si>
  <si>
    <t xml:space="preserve">  Ukončení dne 16.8.2013</t>
  </si>
  <si>
    <t>Začátek dne 19.8.2013</t>
  </si>
  <si>
    <t xml:space="preserve">  Ukončení dne 24.8.2013</t>
  </si>
  <si>
    <t>Vrchlabí</t>
  </si>
  <si>
    <t xml:space="preserve">  </t>
  </si>
  <si>
    <t>Začátek dne 26.8.2013</t>
  </si>
  <si>
    <t xml:space="preserve">  Ukončení dne 30.8.2013</t>
  </si>
  <si>
    <t>Akce:  VT  Kladno Bel-Fin</t>
  </si>
  <si>
    <t>Začátek dne 2.9.2013</t>
  </si>
  <si>
    <t xml:space="preserve">  Ukončení dne 11.9.2013</t>
  </si>
  <si>
    <t>Začátek dne 15.9.2013</t>
  </si>
  <si>
    <t xml:space="preserve">  Ukončení dne 30.9.2013</t>
  </si>
  <si>
    <t>Akce:  VT  Kladno / ME</t>
  </si>
  <si>
    <t>Ticháček Lukáš</t>
  </si>
  <si>
    <t>4M39834</t>
  </si>
  <si>
    <t>Hýský Tomáš</t>
  </si>
  <si>
    <t>6U39832</t>
  </si>
  <si>
    <t>Boula Ondřej</t>
  </si>
  <si>
    <t>9S67303</t>
  </si>
  <si>
    <t>Hudeček  Ondřej</t>
  </si>
  <si>
    <t>5C41806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</si>
</sst>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Arial Narrow"/>
      <family val="2"/>
      <charset val="238"/>
    </font>
    <font>
      <b/>
      <sz val="16"/>
      <color indexed="8"/>
      <name val="Arial Black"/>
      <family val="2"/>
      <charset val="238"/>
    </font>
    <font>
      <b/>
      <sz val="10"/>
      <color indexed="8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b/>
      <sz val="8"/>
      <color indexed="8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/>
    <xf numFmtId="3" fontId="1" fillId="0" borderId="2" xfId="0" applyNumberFormat="1" applyFont="1" applyBorder="1" applyAlignment="1">
      <alignment horizontal="center" wrapText="1"/>
    </xf>
    <xf numFmtId="3" fontId="0" fillId="0" borderId="0" xfId="0" applyNumberFormat="1" applyAlignment="1">
      <alignment horizontal="center"/>
    </xf>
    <xf numFmtId="0" fontId="3" fillId="0" borderId="0" xfId="0" applyFont="1" applyFill="1" applyAlignment="1">
      <alignment vertical="top" wrapText="1"/>
    </xf>
    <xf numFmtId="0" fontId="4" fillId="0" borderId="0" xfId="0" applyFont="1" applyFill="1"/>
    <xf numFmtId="0" fontId="0" fillId="0" borderId="0" xfId="0" applyFill="1"/>
    <xf numFmtId="0" fontId="1" fillId="0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/>
    </xf>
    <xf numFmtId="0" fontId="3" fillId="0" borderId="3" xfId="0" applyFont="1" applyBorder="1" applyAlignment="1">
      <alignment horizontal="center" vertical="top" wrapText="1"/>
    </xf>
    <xf numFmtId="0" fontId="4" fillId="0" borderId="0" xfId="0" applyFont="1" applyBorder="1"/>
    <xf numFmtId="0" fontId="0" fillId="0" borderId="0" xfId="0" applyFill="1" applyBorder="1"/>
    <xf numFmtId="0" fontId="0" fillId="0" borderId="0" xfId="0" applyBorder="1"/>
    <xf numFmtId="3" fontId="0" fillId="0" borderId="0" xfId="0" applyNumberForma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2" fillId="0" borderId="0" xfId="0" applyFont="1" applyAlignment="1"/>
    <xf numFmtId="0" fontId="1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3" fontId="3" fillId="0" borderId="9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  <xf numFmtId="11" fontId="3" fillId="0" borderId="9" xfId="0" applyNumberFormat="1" applyFont="1" applyBorder="1" applyAlignment="1">
      <alignment horizontal="center" wrapText="1"/>
    </xf>
    <xf numFmtId="11" fontId="3" fillId="0" borderId="7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14" fontId="3" fillId="0" borderId="9" xfId="0" applyNumberFormat="1" applyFont="1" applyBorder="1" applyAlignment="1">
      <alignment horizontal="center" wrapText="1"/>
    </xf>
    <xf numFmtId="14" fontId="3" fillId="0" borderId="7" xfId="0" applyNumberFormat="1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9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1" fillId="0" borderId="7" xfId="0" applyFont="1" applyBorder="1" applyAlignment="1">
      <alignment horizontal="center" textRotation="90" wrapText="1"/>
    </xf>
    <xf numFmtId="0" fontId="0" fillId="0" borderId="12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14" xfId="0" applyFont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/>
    </xf>
    <xf numFmtId="0" fontId="5" fillId="0" borderId="9" xfId="0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7"/>
  <sheetViews>
    <sheetView zoomScaleNormal="100" workbookViewId="0">
      <selection activeCell="B19" sqref="B19:O20"/>
    </sheetView>
  </sheetViews>
  <sheetFormatPr defaultRowHeight="14.4"/>
  <cols>
    <col min="1" max="1" width="10.88671875" bestFit="1" customWidth="1"/>
    <col min="2" max="2" width="13.88671875" bestFit="1" customWidth="1"/>
    <col min="3" max="4" width="10.88671875" customWidth="1"/>
    <col min="5" max="5" width="10.88671875" bestFit="1" customWidth="1"/>
    <col min="8" max="8" width="3" bestFit="1" customWidth="1"/>
    <col min="9" max="9" width="3.77734375" customWidth="1"/>
    <col min="10" max="10" width="7.33203125" customWidth="1"/>
    <col min="11" max="11" width="9.33203125" bestFit="1" customWidth="1"/>
    <col min="12" max="12" width="12.6640625" style="13" customWidth="1"/>
    <col min="15" max="15" width="9.6640625" bestFit="1" customWidth="1"/>
  </cols>
  <sheetData>
    <row r="1" spans="1:15">
      <c r="A1" s="11"/>
      <c r="B1" s="15"/>
      <c r="F1" s="11"/>
    </row>
    <row r="2" spans="1:15" ht="25.2">
      <c r="A2" s="35" t="s">
        <v>38</v>
      </c>
      <c r="B2" s="35"/>
      <c r="C2" s="35"/>
      <c r="D2" s="35"/>
      <c r="E2" s="35"/>
      <c r="F2" s="35"/>
      <c r="G2" s="35"/>
      <c r="H2" s="35"/>
      <c r="I2" s="35"/>
    </row>
    <row r="3" spans="1:15" ht="15" thickBot="1">
      <c r="A3" s="241" t="s">
        <v>39</v>
      </c>
      <c r="B3" s="241"/>
      <c r="C3" s="241"/>
      <c r="D3" s="21"/>
      <c r="F3" s="233" t="s">
        <v>57</v>
      </c>
      <c r="G3" s="233"/>
      <c r="H3" s="233"/>
      <c r="I3" s="1"/>
      <c r="J3" s="233" t="s">
        <v>58</v>
      </c>
      <c r="K3" s="233"/>
      <c r="L3" s="233"/>
    </row>
    <row r="4" spans="1:15" ht="18.75" customHeight="1">
      <c r="A4" s="222" t="s">
        <v>0</v>
      </c>
      <c r="B4" s="228" t="s">
        <v>1</v>
      </c>
      <c r="C4" s="213" t="s">
        <v>2</v>
      </c>
      <c r="D4" s="222" t="s">
        <v>41</v>
      </c>
      <c r="E4" s="222" t="s">
        <v>3</v>
      </c>
      <c r="F4" s="218" t="s">
        <v>4</v>
      </c>
      <c r="G4" s="219"/>
      <c r="H4" s="218" t="s">
        <v>6</v>
      </c>
      <c r="I4" s="219"/>
      <c r="J4" s="27"/>
      <c r="K4" s="213" t="s">
        <v>8</v>
      </c>
      <c r="L4" s="32"/>
      <c r="M4" s="218" t="s">
        <v>10</v>
      </c>
      <c r="N4" s="219"/>
      <c r="O4" s="2" t="s">
        <v>14</v>
      </c>
    </row>
    <row r="5" spans="1:15" ht="33" customHeight="1">
      <c r="A5" s="223"/>
      <c r="B5" s="229"/>
      <c r="C5" s="214"/>
      <c r="D5" s="223"/>
      <c r="E5" s="223"/>
      <c r="F5" s="220" t="s">
        <v>5</v>
      </c>
      <c r="G5" s="221"/>
      <c r="H5" s="220">
        <v>3.7</v>
      </c>
      <c r="I5" s="221"/>
      <c r="J5" s="28"/>
      <c r="K5" s="214"/>
      <c r="L5" s="33"/>
      <c r="M5" s="220" t="s">
        <v>11</v>
      </c>
      <c r="N5" s="221"/>
      <c r="O5" s="3" t="s">
        <v>15</v>
      </c>
    </row>
    <row r="6" spans="1:15" ht="16.5" customHeight="1">
      <c r="A6" s="223"/>
      <c r="B6" s="229"/>
      <c r="C6" s="214"/>
      <c r="D6" s="223"/>
      <c r="E6" s="223"/>
      <c r="F6" s="225"/>
      <c r="G6" s="226"/>
      <c r="H6" s="220" t="s">
        <v>7</v>
      </c>
      <c r="I6" s="221"/>
      <c r="J6" s="28"/>
      <c r="K6" s="214"/>
      <c r="L6" s="33"/>
      <c r="M6" s="220" t="s">
        <v>12</v>
      </c>
      <c r="N6" s="221"/>
      <c r="O6" s="3" t="s">
        <v>16</v>
      </c>
    </row>
    <row r="7" spans="1:15" ht="15" thickBot="1">
      <c r="A7" s="224"/>
      <c r="B7" s="230"/>
      <c r="C7" s="215"/>
      <c r="D7" s="224"/>
      <c r="E7" s="224"/>
      <c r="F7" s="5" t="s">
        <v>17</v>
      </c>
      <c r="G7" s="6" t="s">
        <v>18</v>
      </c>
      <c r="H7" s="225"/>
      <c r="I7" s="226"/>
      <c r="J7" s="29" t="s">
        <v>56</v>
      </c>
      <c r="K7" s="215"/>
      <c r="L7" s="34"/>
      <c r="M7" s="231" t="s">
        <v>13</v>
      </c>
      <c r="N7" s="232"/>
      <c r="O7" s="4"/>
    </row>
    <row r="8" spans="1:15" ht="15" thickBot="1">
      <c r="A8" s="7">
        <v>1</v>
      </c>
      <c r="B8" s="17">
        <v>2</v>
      </c>
      <c r="C8" s="3"/>
      <c r="D8" s="18"/>
      <c r="E8" s="3">
        <v>3</v>
      </c>
      <c r="F8" s="216">
        <v>4</v>
      </c>
      <c r="G8" s="227"/>
      <c r="H8" s="30">
        <v>8</v>
      </c>
      <c r="I8" s="31"/>
      <c r="J8" s="3">
        <v>10</v>
      </c>
      <c r="K8" s="3">
        <v>11</v>
      </c>
      <c r="L8" s="12">
        <v>12</v>
      </c>
      <c r="M8" s="216">
        <v>13</v>
      </c>
      <c r="N8" s="217"/>
      <c r="O8" s="3">
        <v>14</v>
      </c>
    </row>
    <row r="9" spans="1:15" ht="15.75" customHeight="1" thickBot="1">
      <c r="A9" s="193">
        <v>15</v>
      </c>
      <c r="B9" s="207" t="s">
        <v>36</v>
      </c>
      <c r="C9" s="193" t="s">
        <v>27</v>
      </c>
      <c r="D9" s="193" t="s">
        <v>42</v>
      </c>
      <c r="E9" s="211">
        <v>41389</v>
      </c>
      <c r="F9" s="19" t="s">
        <v>23</v>
      </c>
      <c r="G9" s="19" t="s">
        <v>40</v>
      </c>
      <c r="H9" s="237">
        <v>3.7</v>
      </c>
      <c r="I9" s="238"/>
      <c r="J9" s="193">
        <v>496</v>
      </c>
      <c r="K9" s="193" t="s">
        <v>37</v>
      </c>
      <c r="L9" s="201">
        <f>H9*J9</f>
        <v>1835.2</v>
      </c>
      <c r="M9" s="205"/>
      <c r="N9" s="206"/>
      <c r="O9" s="193">
        <v>111539593</v>
      </c>
    </row>
    <row r="10" spans="1:15" ht="15" thickBot="1">
      <c r="A10" s="194"/>
      <c r="B10" s="208"/>
      <c r="C10" s="194"/>
      <c r="D10" s="194"/>
      <c r="E10" s="194"/>
      <c r="F10" s="19" t="s">
        <v>19</v>
      </c>
      <c r="G10" s="19" t="s">
        <v>21</v>
      </c>
      <c r="H10" s="239"/>
      <c r="I10" s="240"/>
      <c r="J10" s="194"/>
      <c r="K10" s="194"/>
      <c r="L10" s="202"/>
      <c r="M10" s="195"/>
      <c r="N10" s="196"/>
      <c r="O10" s="194"/>
    </row>
    <row r="11" spans="1:15" ht="15.75" customHeight="1" thickBot="1">
      <c r="A11" s="193">
        <v>16</v>
      </c>
      <c r="B11" s="207" t="s">
        <v>36</v>
      </c>
      <c r="C11" s="193" t="s">
        <v>27</v>
      </c>
      <c r="D11" s="193" t="s">
        <v>22</v>
      </c>
      <c r="E11" s="211">
        <v>41394</v>
      </c>
      <c r="F11" s="19" t="s">
        <v>23</v>
      </c>
      <c r="G11" s="19" t="s">
        <v>40</v>
      </c>
      <c r="H11" s="237">
        <v>3.7</v>
      </c>
      <c r="I11" s="238"/>
      <c r="J11" s="193">
        <v>432</v>
      </c>
      <c r="K11" s="193" t="s">
        <v>37</v>
      </c>
      <c r="L11" s="201">
        <f>H11*J11</f>
        <v>1598.4</v>
      </c>
      <c r="M11" s="205"/>
      <c r="N11" s="206"/>
      <c r="O11" s="193">
        <v>111539593</v>
      </c>
    </row>
    <row r="12" spans="1:15" ht="15.75" customHeight="1" thickBot="1">
      <c r="A12" s="194"/>
      <c r="B12" s="208"/>
      <c r="C12" s="194"/>
      <c r="D12" s="194"/>
      <c r="E12" s="194"/>
      <c r="F12" s="19" t="s">
        <v>19</v>
      </c>
      <c r="G12" s="19" t="s">
        <v>44</v>
      </c>
      <c r="H12" s="239"/>
      <c r="I12" s="240"/>
      <c r="J12" s="194"/>
      <c r="K12" s="194"/>
      <c r="L12" s="202"/>
      <c r="M12" s="195"/>
      <c r="N12" s="196"/>
      <c r="O12" s="194"/>
    </row>
    <row r="13" spans="1:15" ht="15.75" customHeight="1" thickBot="1">
      <c r="A13" s="193">
        <v>17</v>
      </c>
      <c r="B13" s="207" t="s">
        <v>36</v>
      </c>
      <c r="C13" s="193" t="s">
        <v>27</v>
      </c>
      <c r="D13" s="193" t="s">
        <v>22</v>
      </c>
      <c r="E13" s="211">
        <v>41400</v>
      </c>
      <c r="F13" s="19" t="s">
        <v>23</v>
      </c>
      <c r="G13" s="19" t="s">
        <v>45</v>
      </c>
      <c r="H13" s="237">
        <v>3.7</v>
      </c>
      <c r="I13" s="238"/>
      <c r="J13" s="193">
        <v>432</v>
      </c>
      <c r="K13" s="193" t="s">
        <v>37</v>
      </c>
      <c r="L13" s="201">
        <f>H13*J13</f>
        <v>1598.4</v>
      </c>
      <c r="M13" s="205"/>
      <c r="N13" s="206"/>
      <c r="O13" s="193">
        <v>111539593</v>
      </c>
    </row>
    <row r="14" spans="1:15" ht="15.75" customHeight="1" thickBot="1">
      <c r="A14" s="194"/>
      <c r="B14" s="208"/>
      <c r="C14" s="194"/>
      <c r="D14" s="194"/>
      <c r="E14" s="194"/>
      <c r="F14" s="19" t="s">
        <v>19</v>
      </c>
      <c r="G14" s="19" t="s">
        <v>46</v>
      </c>
      <c r="H14" s="239"/>
      <c r="I14" s="240"/>
      <c r="J14" s="194"/>
      <c r="K14" s="194"/>
      <c r="L14" s="202"/>
      <c r="M14" s="195"/>
      <c r="N14" s="196"/>
      <c r="O14" s="194"/>
    </row>
    <row r="15" spans="1:15" ht="14.25" customHeight="1" thickBot="1">
      <c r="A15" s="193">
        <v>19</v>
      </c>
      <c r="B15" s="207" t="s">
        <v>28</v>
      </c>
      <c r="C15" s="193" t="s">
        <v>29</v>
      </c>
      <c r="D15" s="193" t="s">
        <v>43</v>
      </c>
      <c r="E15" s="211">
        <v>41407</v>
      </c>
      <c r="F15" s="8" t="s">
        <v>19</v>
      </c>
      <c r="G15" s="8" t="s">
        <v>20</v>
      </c>
      <c r="H15" s="237">
        <v>3.7</v>
      </c>
      <c r="I15" s="238"/>
      <c r="J15" s="193">
        <v>656</v>
      </c>
      <c r="K15" s="193" t="s">
        <v>30</v>
      </c>
      <c r="L15" s="201">
        <f>H15*J15</f>
        <v>2427.2000000000003</v>
      </c>
      <c r="M15" s="205"/>
      <c r="N15" s="206"/>
      <c r="O15" s="193">
        <v>106510183</v>
      </c>
    </row>
    <row r="16" spans="1:15" ht="14.25" customHeight="1" thickBot="1">
      <c r="A16" s="194"/>
      <c r="B16" s="208"/>
      <c r="C16" s="194"/>
      <c r="D16" s="194"/>
      <c r="E16" s="194"/>
      <c r="F16" s="8" t="s">
        <v>23</v>
      </c>
      <c r="G16" s="8" t="s">
        <v>21</v>
      </c>
      <c r="H16" s="239"/>
      <c r="I16" s="240"/>
      <c r="J16" s="194"/>
      <c r="K16" s="194"/>
      <c r="L16" s="202"/>
      <c r="M16" s="195"/>
      <c r="N16" s="196"/>
      <c r="O16" s="194"/>
    </row>
    <row r="17" spans="1:15" ht="14.25" customHeight="1" thickBot="1">
      <c r="A17" s="193">
        <v>20</v>
      </c>
      <c r="B17" s="207" t="s">
        <v>48</v>
      </c>
      <c r="C17" s="193" t="s">
        <v>49</v>
      </c>
      <c r="D17" s="193" t="s">
        <v>43</v>
      </c>
      <c r="E17" s="211">
        <v>41407</v>
      </c>
      <c r="F17" s="20" t="s">
        <v>19</v>
      </c>
      <c r="G17" s="20" t="s">
        <v>20</v>
      </c>
      <c r="H17" s="237">
        <v>3.7</v>
      </c>
      <c r="I17" s="238"/>
      <c r="J17" s="193">
        <f>384*2</f>
        <v>768</v>
      </c>
      <c r="K17" s="193" t="s">
        <v>50</v>
      </c>
      <c r="L17" s="201">
        <f>H17*J17</f>
        <v>2841.6000000000004</v>
      </c>
      <c r="M17" s="205"/>
      <c r="N17" s="206"/>
      <c r="O17" s="193">
        <v>106510183</v>
      </c>
    </row>
    <row r="18" spans="1:15" ht="14.25" customHeight="1" thickBot="1">
      <c r="A18" s="194"/>
      <c r="B18" s="208"/>
      <c r="C18" s="194"/>
      <c r="D18" s="194"/>
      <c r="E18" s="212"/>
      <c r="F18" s="20" t="s">
        <v>23</v>
      </c>
      <c r="G18" s="20" t="s">
        <v>21</v>
      </c>
      <c r="H18" s="239"/>
      <c r="I18" s="240"/>
      <c r="J18" s="194"/>
      <c r="K18" s="194"/>
      <c r="L18" s="202"/>
      <c r="M18" s="195"/>
      <c r="N18" s="196"/>
      <c r="O18" s="194"/>
    </row>
    <row r="19" spans="1:15" ht="14.25" customHeight="1" thickBot="1">
      <c r="A19" s="193">
        <v>21</v>
      </c>
      <c r="B19" s="207" t="s">
        <v>31</v>
      </c>
      <c r="C19" s="193" t="s">
        <v>22</v>
      </c>
      <c r="D19" s="193" t="s">
        <v>43</v>
      </c>
      <c r="E19" s="211">
        <v>41407</v>
      </c>
      <c r="F19" s="8" t="s">
        <v>19</v>
      </c>
      <c r="G19" s="8" t="s">
        <v>20</v>
      </c>
      <c r="H19" s="237">
        <v>3.7</v>
      </c>
      <c r="I19" s="238"/>
      <c r="J19" s="193">
        <v>124</v>
      </c>
      <c r="K19" s="193" t="s">
        <v>32</v>
      </c>
      <c r="L19" s="201">
        <f>H19*J19</f>
        <v>458.8</v>
      </c>
      <c r="M19" s="205"/>
      <c r="N19" s="206"/>
      <c r="O19" s="193">
        <v>113696619</v>
      </c>
    </row>
    <row r="20" spans="1:15" ht="14.25" customHeight="1" thickBot="1">
      <c r="A20" s="194"/>
      <c r="B20" s="208"/>
      <c r="C20" s="194"/>
      <c r="D20" s="194"/>
      <c r="E20" s="194"/>
      <c r="F20" s="8" t="s">
        <v>23</v>
      </c>
      <c r="G20" s="8" t="s">
        <v>21</v>
      </c>
      <c r="H20" s="239"/>
      <c r="I20" s="240"/>
      <c r="J20" s="194"/>
      <c r="K20" s="194"/>
      <c r="L20" s="202"/>
      <c r="M20" s="195"/>
      <c r="N20" s="196"/>
      <c r="O20" s="194"/>
    </row>
    <row r="21" spans="1:15" ht="14.25" customHeight="1" thickBot="1">
      <c r="A21" s="193">
        <v>22</v>
      </c>
      <c r="B21" s="207" t="s">
        <v>53</v>
      </c>
      <c r="C21" s="193" t="s">
        <v>54</v>
      </c>
      <c r="D21" s="193" t="s">
        <v>43</v>
      </c>
      <c r="E21" s="211">
        <v>41407</v>
      </c>
      <c r="F21" s="8" t="s">
        <v>19</v>
      </c>
      <c r="G21" s="8" t="s">
        <v>20</v>
      </c>
      <c r="H21" s="237">
        <v>3.7</v>
      </c>
      <c r="I21" s="238"/>
      <c r="J21" s="193">
        <v>874</v>
      </c>
      <c r="K21" s="193" t="s">
        <v>55</v>
      </c>
      <c r="L21" s="201">
        <f>H21*J21</f>
        <v>3233.8</v>
      </c>
      <c r="M21" s="205"/>
      <c r="N21" s="206"/>
      <c r="O21" s="193">
        <v>109456819</v>
      </c>
    </row>
    <row r="22" spans="1:15" ht="14.25" customHeight="1" thickBot="1">
      <c r="A22" s="194"/>
      <c r="B22" s="208"/>
      <c r="C22" s="194"/>
      <c r="D22" s="194"/>
      <c r="E22" s="194"/>
      <c r="F22" s="8" t="s">
        <v>23</v>
      </c>
      <c r="G22" s="8" t="s">
        <v>21</v>
      </c>
      <c r="H22" s="239"/>
      <c r="I22" s="240"/>
      <c r="J22" s="194"/>
      <c r="K22" s="194"/>
      <c r="L22" s="202"/>
      <c r="M22" s="195"/>
      <c r="N22" s="196"/>
      <c r="O22" s="194"/>
    </row>
    <row r="23" spans="1:15" ht="14.25" customHeight="1" thickBot="1">
      <c r="A23" s="193">
        <v>23</v>
      </c>
      <c r="B23" s="207" t="s">
        <v>33</v>
      </c>
      <c r="C23" s="193" t="s">
        <v>34</v>
      </c>
      <c r="D23" s="193" t="s">
        <v>43</v>
      </c>
      <c r="E23" s="211">
        <v>41407</v>
      </c>
      <c r="F23" s="8" t="s">
        <v>19</v>
      </c>
      <c r="G23" s="8" t="s">
        <v>20</v>
      </c>
      <c r="H23" s="237">
        <v>3.7</v>
      </c>
      <c r="I23" s="238"/>
      <c r="J23" s="193">
        <v>328</v>
      </c>
      <c r="K23" s="203" t="s">
        <v>35</v>
      </c>
      <c r="L23" s="201">
        <f>H23*J23</f>
        <v>1213.6000000000001</v>
      </c>
      <c r="M23" s="205"/>
      <c r="N23" s="206"/>
      <c r="O23" s="193">
        <v>113546629</v>
      </c>
    </row>
    <row r="24" spans="1:15" ht="14.25" customHeight="1" thickBot="1">
      <c r="A24" s="194"/>
      <c r="B24" s="208"/>
      <c r="C24" s="194"/>
      <c r="D24" s="194"/>
      <c r="E24" s="194"/>
      <c r="F24" s="8" t="s">
        <v>23</v>
      </c>
      <c r="G24" s="8" t="s">
        <v>21</v>
      </c>
      <c r="H24" s="239"/>
      <c r="I24" s="240"/>
      <c r="J24" s="194"/>
      <c r="K24" s="204"/>
      <c r="L24" s="202"/>
      <c r="M24" s="195"/>
      <c r="N24" s="196"/>
      <c r="O24" s="194"/>
    </row>
    <row r="25" spans="1:15" ht="14.25" customHeight="1" thickBot="1">
      <c r="A25" s="193">
        <v>24</v>
      </c>
      <c r="B25" s="207" t="s">
        <v>36</v>
      </c>
      <c r="C25" s="193" t="s">
        <v>43</v>
      </c>
      <c r="D25" s="193" t="s">
        <v>22</v>
      </c>
      <c r="E25" s="211">
        <v>41407</v>
      </c>
      <c r="F25" s="22" t="s">
        <v>23</v>
      </c>
      <c r="G25" s="22" t="s">
        <v>51</v>
      </c>
      <c r="H25" s="237">
        <v>3.7</v>
      </c>
      <c r="I25" s="238"/>
      <c r="J25" s="193">
        <v>130</v>
      </c>
      <c r="K25" s="193" t="s">
        <v>37</v>
      </c>
      <c r="L25" s="201">
        <f>H25*J25</f>
        <v>481</v>
      </c>
      <c r="M25" s="205"/>
      <c r="N25" s="206"/>
      <c r="O25" s="193">
        <v>111539593</v>
      </c>
    </row>
    <row r="26" spans="1:15" ht="14.25" customHeight="1" thickBot="1">
      <c r="A26" s="194"/>
      <c r="B26" s="208"/>
      <c r="C26" s="194"/>
      <c r="D26" s="194"/>
      <c r="E26" s="194"/>
      <c r="F26" s="22" t="s">
        <v>19</v>
      </c>
      <c r="G26" s="22" t="s">
        <v>52</v>
      </c>
      <c r="H26" s="239"/>
      <c r="I26" s="240"/>
      <c r="J26" s="194"/>
      <c r="K26" s="194"/>
      <c r="L26" s="202"/>
      <c r="M26" s="195"/>
      <c r="N26" s="196"/>
      <c r="O26" s="194"/>
    </row>
    <row r="27" spans="1:15" ht="14.25" customHeight="1" thickBot="1">
      <c r="A27" s="193">
        <v>24</v>
      </c>
      <c r="B27" s="207" t="s">
        <v>36</v>
      </c>
      <c r="C27" s="193" t="s">
        <v>27</v>
      </c>
      <c r="D27" s="193" t="s">
        <v>43</v>
      </c>
      <c r="E27" s="211">
        <v>41406</v>
      </c>
      <c r="F27" s="8" t="s">
        <v>23</v>
      </c>
      <c r="G27" s="19" t="s">
        <v>47</v>
      </c>
      <c r="H27" s="237">
        <v>3.7</v>
      </c>
      <c r="I27" s="238"/>
      <c r="J27" s="193">
        <v>520</v>
      </c>
      <c r="K27" s="193" t="s">
        <v>37</v>
      </c>
      <c r="L27" s="201">
        <f>H27*J27</f>
        <v>1924</v>
      </c>
      <c r="M27" s="205"/>
      <c r="N27" s="206"/>
      <c r="O27" s="193">
        <v>111539593</v>
      </c>
    </row>
    <row r="28" spans="1:15" ht="14.25" customHeight="1" thickBot="1">
      <c r="A28" s="194"/>
      <c r="B28" s="208"/>
      <c r="C28" s="194"/>
      <c r="D28" s="194"/>
      <c r="E28" s="194"/>
      <c r="F28" s="8" t="s">
        <v>19</v>
      </c>
      <c r="G28" s="8" t="s">
        <v>21</v>
      </c>
      <c r="H28" s="239"/>
      <c r="I28" s="240"/>
      <c r="J28" s="194"/>
      <c r="K28" s="194"/>
      <c r="L28" s="202"/>
      <c r="M28" s="195"/>
      <c r="N28" s="196"/>
      <c r="O28" s="194"/>
    </row>
    <row r="29" spans="1:15" ht="7.2" customHeight="1">
      <c r="A29" s="9"/>
      <c r="B29" s="14"/>
      <c r="C29" s="9"/>
      <c r="D29" s="9"/>
      <c r="E29" s="9"/>
      <c r="F29" s="10"/>
      <c r="G29" s="209" t="s">
        <v>9</v>
      </c>
      <c r="H29" s="205"/>
      <c r="I29" s="206"/>
      <c r="J29" s="193"/>
      <c r="K29" s="193"/>
      <c r="L29" s="201">
        <f>SUM(L9:L28)</f>
        <v>17612</v>
      </c>
      <c r="M29" s="197"/>
      <c r="N29" s="198"/>
      <c r="O29" s="193"/>
    </row>
    <row r="30" spans="1:15" ht="14.25" customHeight="1" thickBot="1">
      <c r="A30" s="9"/>
      <c r="B30" s="14"/>
      <c r="C30" s="9"/>
      <c r="D30" s="9"/>
      <c r="E30" s="9"/>
      <c r="F30" s="9"/>
      <c r="G30" s="210"/>
      <c r="H30" s="195"/>
      <c r="I30" s="196"/>
      <c r="J30" s="194"/>
      <c r="K30" s="194"/>
      <c r="L30" s="202"/>
      <c r="M30" s="199"/>
      <c r="N30" s="200"/>
      <c r="O30" s="194"/>
    </row>
    <row r="31" spans="1:15" ht="15.75" customHeight="1">
      <c r="A31" s="11"/>
      <c r="B31" s="16"/>
    </row>
    <row r="32" spans="1:15" ht="15.75" customHeight="1">
      <c r="A32" s="11"/>
      <c r="B32" s="16"/>
    </row>
    <row r="33" spans="1:15" ht="15.75" customHeight="1">
      <c r="A33" s="11"/>
      <c r="B33" s="16"/>
    </row>
    <row r="34" spans="1:15" ht="15.75" customHeight="1">
      <c r="A34" s="11"/>
      <c r="B34" s="16"/>
    </row>
    <row r="35" spans="1:15">
      <c r="A35" s="234" t="s">
        <v>24</v>
      </c>
      <c r="B35" s="234"/>
      <c r="C35" s="234"/>
      <c r="D35" s="235" t="s">
        <v>25</v>
      </c>
      <c r="E35" s="235"/>
      <c r="F35" s="235"/>
      <c r="G35" s="235"/>
      <c r="H35" s="236" t="s">
        <v>26</v>
      </c>
      <c r="I35" s="236"/>
      <c r="J35" s="236"/>
      <c r="K35" s="236"/>
      <c r="L35" s="236"/>
    </row>
    <row r="36" spans="1:15">
      <c r="A36" s="11"/>
      <c r="B36" s="16"/>
    </row>
    <row r="37" spans="1:15">
      <c r="A37" s="23"/>
      <c r="B37" s="24"/>
      <c r="C37" s="25"/>
      <c r="D37" s="25"/>
      <c r="E37" s="25"/>
      <c r="F37" s="25"/>
      <c r="G37" s="25"/>
      <c r="H37" s="25"/>
      <c r="I37" s="25"/>
      <c r="J37" s="25"/>
      <c r="K37" s="25"/>
      <c r="L37" s="26"/>
      <c r="M37" s="25"/>
      <c r="N37" s="25"/>
      <c r="O37" s="25"/>
    </row>
  </sheetData>
  <mergeCells count="152">
    <mergeCell ref="O13:O14"/>
    <mergeCell ref="M14:N14"/>
    <mergeCell ref="M6:N6"/>
    <mergeCell ref="M7:N7"/>
    <mergeCell ref="H29:I30"/>
    <mergeCell ref="J3:L3"/>
    <mergeCell ref="A35:C35"/>
    <mergeCell ref="D35:G35"/>
    <mergeCell ref="H35:L35"/>
    <mergeCell ref="H9:I10"/>
    <mergeCell ref="H11:I12"/>
    <mergeCell ref="H13:I14"/>
    <mergeCell ref="H15:I16"/>
    <mergeCell ref="H17:I18"/>
    <mergeCell ref="H19:I20"/>
    <mergeCell ref="H21:I22"/>
    <mergeCell ref="H23:I24"/>
    <mergeCell ref="H25:I26"/>
    <mergeCell ref="H27:I28"/>
    <mergeCell ref="J13:J14"/>
    <mergeCell ref="K13:K14"/>
    <mergeCell ref="A3:C3"/>
    <mergeCell ref="F3:H3"/>
    <mergeCell ref="D15:D16"/>
    <mergeCell ref="A25:A26"/>
    <mergeCell ref="B25:B26"/>
    <mergeCell ref="C25:C26"/>
    <mergeCell ref="D25:D26"/>
    <mergeCell ref="E25:E26"/>
    <mergeCell ref="J25:J26"/>
    <mergeCell ref="D4:D7"/>
    <mergeCell ref="D9:D10"/>
    <mergeCell ref="D11:D12"/>
    <mergeCell ref="D13:D14"/>
    <mergeCell ref="B13:B14"/>
    <mergeCell ref="C13:C14"/>
    <mergeCell ref="E13:E14"/>
    <mergeCell ref="H4:I4"/>
    <mergeCell ref="H5:I5"/>
    <mergeCell ref="H6:I6"/>
    <mergeCell ref="H7:I7"/>
    <mergeCell ref="A9:A10"/>
    <mergeCell ref="A11:A12"/>
    <mergeCell ref="A13:A14"/>
    <mergeCell ref="D23:D24"/>
    <mergeCell ref="D21:D22"/>
    <mergeCell ref="A4:A7"/>
    <mergeCell ref="B4:B7"/>
    <mergeCell ref="O9:O10"/>
    <mergeCell ref="O11:O12"/>
    <mergeCell ref="M12:N12"/>
    <mergeCell ref="B9:B10"/>
    <mergeCell ref="C9:C10"/>
    <mergeCell ref="E9:E10"/>
    <mergeCell ref="B11:B12"/>
    <mergeCell ref="C11:C12"/>
    <mergeCell ref="E11:E12"/>
    <mergeCell ref="J11:J12"/>
    <mergeCell ref="K11:K12"/>
    <mergeCell ref="L11:L12"/>
    <mergeCell ref="L9:L10"/>
    <mergeCell ref="M9:N9"/>
    <mergeCell ref="C4:C7"/>
    <mergeCell ref="E4:E7"/>
    <mergeCell ref="F5:G5"/>
    <mergeCell ref="F6:G6"/>
    <mergeCell ref="F4:G4"/>
    <mergeCell ref="F8:G8"/>
    <mergeCell ref="E19:E20"/>
    <mergeCell ref="C15:C16"/>
    <mergeCell ref="E15:E16"/>
    <mergeCell ref="M15:N15"/>
    <mergeCell ref="L15:L16"/>
    <mergeCell ref="L13:L14"/>
    <mergeCell ref="M13:N13"/>
    <mergeCell ref="K4:K7"/>
    <mergeCell ref="M8:N8"/>
    <mergeCell ref="J9:J10"/>
    <mergeCell ref="K9:K10"/>
    <mergeCell ref="M10:N10"/>
    <mergeCell ref="M11:N11"/>
    <mergeCell ref="M4:N4"/>
    <mergeCell ref="M5:N5"/>
    <mergeCell ref="A23:A24"/>
    <mergeCell ref="B23:B24"/>
    <mergeCell ref="C23:C24"/>
    <mergeCell ref="E23:E24"/>
    <mergeCell ref="M23:N23"/>
    <mergeCell ref="O15:O16"/>
    <mergeCell ref="J15:J16"/>
    <mergeCell ref="K15:K16"/>
    <mergeCell ref="M16:N16"/>
    <mergeCell ref="A15:A16"/>
    <mergeCell ref="B15:B16"/>
    <mergeCell ref="E21:E22"/>
    <mergeCell ref="J19:J20"/>
    <mergeCell ref="B19:B20"/>
    <mergeCell ref="C19:C20"/>
    <mergeCell ref="A17:A18"/>
    <mergeCell ref="B17:B18"/>
    <mergeCell ref="C17:C18"/>
    <mergeCell ref="D17:D18"/>
    <mergeCell ref="E17:E18"/>
    <mergeCell ref="J17:J18"/>
    <mergeCell ref="A19:A20"/>
    <mergeCell ref="M19:N19"/>
    <mergeCell ref="K19:K20"/>
    <mergeCell ref="A21:A22"/>
    <mergeCell ref="K21:K22"/>
    <mergeCell ref="J21:J22"/>
    <mergeCell ref="B21:B22"/>
    <mergeCell ref="C21:C22"/>
    <mergeCell ref="O21:O22"/>
    <mergeCell ref="M20:N20"/>
    <mergeCell ref="M21:N21"/>
    <mergeCell ref="L19:L20"/>
    <mergeCell ref="O19:O20"/>
    <mergeCell ref="M22:N22"/>
    <mergeCell ref="L21:L22"/>
    <mergeCell ref="D19:D20"/>
    <mergeCell ref="A27:A28"/>
    <mergeCell ref="B27:B28"/>
    <mergeCell ref="C27:C28"/>
    <mergeCell ref="G29:G30"/>
    <mergeCell ref="J29:J30"/>
    <mergeCell ref="M27:N27"/>
    <mergeCell ref="J27:J28"/>
    <mergeCell ref="K27:K28"/>
    <mergeCell ref="M28:N28"/>
    <mergeCell ref="L27:L28"/>
    <mergeCell ref="D27:D28"/>
    <mergeCell ref="E27:E28"/>
    <mergeCell ref="O17:O18"/>
    <mergeCell ref="M18:N18"/>
    <mergeCell ref="O29:O30"/>
    <mergeCell ref="M29:N30"/>
    <mergeCell ref="L29:L30"/>
    <mergeCell ref="K29:K30"/>
    <mergeCell ref="M24:N24"/>
    <mergeCell ref="J23:J24"/>
    <mergeCell ref="K23:K24"/>
    <mergeCell ref="L23:L24"/>
    <mergeCell ref="K25:K26"/>
    <mergeCell ref="L25:L26"/>
    <mergeCell ref="M25:N25"/>
    <mergeCell ref="O27:O28"/>
    <mergeCell ref="O23:O24"/>
    <mergeCell ref="K17:K18"/>
    <mergeCell ref="L17:L18"/>
    <mergeCell ref="M17:N17"/>
    <mergeCell ref="O25:O26"/>
    <mergeCell ref="M26:N26"/>
  </mergeCells>
  <phoneticPr fontId="0" type="noConversion"/>
  <pageMargins left="0.13" right="0.19" top="0.45" bottom="0.33" header="0.31496062992125984" footer="0.31496062992125984"/>
  <pageSetup paperSize="9" scale="97"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35"/>
  <sheetViews>
    <sheetView zoomScaleNormal="100" workbookViewId="0">
      <selection activeCell="C23" sqref="C23:C24"/>
    </sheetView>
  </sheetViews>
  <sheetFormatPr defaultRowHeight="14.4"/>
  <cols>
    <col min="1" max="1" width="10.88671875" bestFit="1" customWidth="1"/>
    <col min="2" max="2" width="15" bestFit="1" customWidth="1"/>
    <col min="3" max="4" width="10.88671875" customWidth="1"/>
    <col min="5" max="5" width="10.88671875" bestFit="1" customWidth="1"/>
    <col min="8" max="8" width="3" bestFit="1" customWidth="1"/>
    <col min="9" max="9" width="3.77734375" customWidth="1"/>
    <col min="10" max="10" width="7.33203125" customWidth="1"/>
    <col min="11" max="11" width="9.33203125" bestFit="1" customWidth="1"/>
    <col min="12" max="12" width="12.6640625" style="13" customWidth="1"/>
    <col min="15" max="15" width="9.6640625" bestFit="1" customWidth="1"/>
  </cols>
  <sheetData>
    <row r="1" spans="1:15">
      <c r="A1" s="11"/>
      <c r="B1" s="15"/>
      <c r="F1" s="11"/>
    </row>
    <row r="2" spans="1:15" ht="25.2">
      <c r="A2" s="35" t="s">
        <v>38</v>
      </c>
      <c r="B2" s="35"/>
      <c r="C2" s="35"/>
      <c r="D2" s="35"/>
      <c r="E2" s="35"/>
      <c r="F2" s="35"/>
      <c r="G2" s="35"/>
      <c r="H2" s="35"/>
      <c r="I2" s="35"/>
    </row>
    <row r="3" spans="1:15" ht="15" thickBot="1">
      <c r="A3" s="241" t="s">
        <v>97</v>
      </c>
      <c r="B3" s="241"/>
      <c r="C3" s="241"/>
      <c r="D3" s="21"/>
      <c r="F3" s="233" t="s">
        <v>98</v>
      </c>
      <c r="G3" s="233"/>
      <c r="H3" s="233"/>
      <c r="I3" s="1"/>
      <c r="J3" s="233" t="s">
        <v>99</v>
      </c>
      <c r="K3" s="233"/>
      <c r="L3" s="233"/>
    </row>
    <row r="4" spans="1:15" ht="18.75" customHeight="1">
      <c r="A4" s="222" t="s">
        <v>0</v>
      </c>
      <c r="B4" s="228" t="s">
        <v>1</v>
      </c>
      <c r="C4" s="213" t="s">
        <v>2</v>
      </c>
      <c r="D4" s="222" t="s">
        <v>41</v>
      </c>
      <c r="E4" s="222" t="s">
        <v>3</v>
      </c>
      <c r="F4" s="218" t="s">
        <v>4</v>
      </c>
      <c r="G4" s="219"/>
      <c r="H4" s="218" t="s">
        <v>6</v>
      </c>
      <c r="I4" s="219"/>
      <c r="J4" s="99"/>
      <c r="K4" s="213" t="s">
        <v>8</v>
      </c>
      <c r="L4" s="32"/>
      <c r="M4" s="218" t="s">
        <v>10</v>
      </c>
      <c r="N4" s="219"/>
      <c r="O4" s="103" t="s">
        <v>14</v>
      </c>
    </row>
    <row r="5" spans="1:15" ht="33" customHeight="1">
      <c r="A5" s="223"/>
      <c r="B5" s="229"/>
      <c r="C5" s="214"/>
      <c r="D5" s="223"/>
      <c r="E5" s="223"/>
      <c r="F5" s="220" t="s">
        <v>5</v>
      </c>
      <c r="G5" s="221"/>
      <c r="H5" s="220">
        <v>3.7</v>
      </c>
      <c r="I5" s="221"/>
      <c r="J5" s="100"/>
      <c r="K5" s="214"/>
      <c r="L5" s="33"/>
      <c r="M5" s="220" t="s">
        <v>11</v>
      </c>
      <c r="N5" s="221"/>
      <c r="O5" s="104" t="s">
        <v>15</v>
      </c>
    </row>
    <row r="6" spans="1:15" ht="16.5" customHeight="1">
      <c r="A6" s="223"/>
      <c r="B6" s="229"/>
      <c r="C6" s="214"/>
      <c r="D6" s="223"/>
      <c r="E6" s="223"/>
      <c r="F6" s="225"/>
      <c r="G6" s="226"/>
      <c r="H6" s="220" t="s">
        <v>7</v>
      </c>
      <c r="I6" s="221"/>
      <c r="J6" s="100"/>
      <c r="K6" s="214"/>
      <c r="L6" s="33"/>
      <c r="M6" s="220" t="s">
        <v>12</v>
      </c>
      <c r="N6" s="221"/>
      <c r="O6" s="104" t="s">
        <v>16</v>
      </c>
    </row>
    <row r="7" spans="1:15" ht="15" thickBot="1">
      <c r="A7" s="224"/>
      <c r="B7" s="230"/>
      <c r="C7" s="215"/>
      <c r="D7" s="224"/>
      <c r="E7" s="224"/>
      <c r="F7" s="5" t="s">
        <v>17</v>
      </c>
      <c r="G7" s="6" t="s">
        <v>18</v>
      </c>
      <c r="H7" s="225"/>
      <c r="I7" s="226"/>
      <c r="J7" s="101" t="s">
        <v>56</v>
      </c>
      <c r="K7" s="215"/>
      <c r="L7" s="34"/>
      <c r="M7" s="231" t="s">
        <v>13</v>
      </c>
      <c r="N7" s="232"/>
      <c r="O7" s="4"/>
    </row>
    <row r="8" spans="1:15" ht="15" thickBot="1">
      <c r="A8" s="100">
        <v>1</v>
      </c>
      <c r="B8" s="17">
        <v>2</v>
      </c>
      <c r="C8" s="104"/>
      <c r="D8" s="104"/>
      <c r="E8" s="104">
        <v>3</v>
      </c>
      <c r="F8" s="216">
        <v>4</v>
      </c>
      <c r="G8" s="227"/>
      <c r="H8" s="102">
        <v>8</v>
      </c>
      <c r="I8" s="31"/>
      <c r="J8" s="104">
        <v>10</v>
      </c>
      <c r="K8" s="104">
        <v>11</v>
      </c>
      <c r="L8" s="12">
        <v>12</v>
      </c>
      <c r="M8" s="216">
        <v>13</v>
      </c>
      <c r="N8" s="217"/>
      <c r="O8" s="104">
        <v>14</v>
      </c>
    </row>
    <row r="9" spans="1:15" ht="15.75" customHeight="1" thickBot="1">
      <c r="A9" s="193">
        <v>15</v>
      </c>
      <c r="B9" s="207" t="s">
        <v>28</v>
      </c>
      <c r="C9" s="193" t="s">
        <v>42</v>
      </c>
      <c r="D9" s="193" t="s">
        <v>101</v>
      </c>
      <c r="E9" s="211">
        <v>41456</v>
      </c>
      <c r="F9" s="98" t="s">
        <v>19</v>
      </c>
      <c r="G9" s="98" t="s">
        <v>40</v>
      </c>
      <c r="H9" s="237">
        <v>3.7</v>
      </c>
      <c r="I9" s="238"/>
      <c r="J9" s="193">
        <v>390</v>
      </c>
      <c r="K9" s="193" t="s">
        <v>30</v>
      </c>
      <c r="L9" s="201">
        <f>H9*J9</f>
        <v>1443</v>
      </c>
      <c r="M9" s="205"/>
      <c r="N9" s="206"/>
      <c r="O9" s="193">
        <v>106510183</v>
      </c>
    </row>
    <row r="10" spans="1:15" ht="15" thickBot="1">
      <c r="A10" s="194"/>
      <c r="B10" s="208"/>
      <c r="C10" s="194"/>
      <c r="D10" s="194"/>
      <c r="E10" s="194"/>
      <c r="F10" s="98" t="s">
        <v>23</v>
      </c>
      <c r="G10" s="98" t="s">
        <v>21</v>
      </c>
      <c r="H10" s="239"/>
      <c r="I10" s="240"/>
      <c r="J10" s="194"/>
      <c r="K10" s="194"/>
      <c r="L10" s="202"/>
      <c r="M10" s="195"/>
      <c r="N10" s="196"/>
      <c r="O10" s="194"/>
    </row>
    <row r="11" spans="1:15" ht="15.75" customHeight="1" thickBot="1">
      <c r="A11" s="193">
        <v>16</v>
      </c>
      <c r="B11" s="207" t="s">
        <v>36</v>
      </c>
      <c r="C11" s="193" t="s">
        <v>42</v>
      </c>
      <c r="D11" s="193" t="s">
        <v>100</v>
      </c>
      <c r="E11" s="211">
        <v>41456</v>
      </c>
      <c r="F11" s="98" t="s">
        <v>23</v>
      </c>
      <c r="G11" s="98" t="s">
        <v>40</v>
      </c>
      <c r="H11" s="237">
        <v>3.7</v>
      </c>
      <c r="I11" s="238"/>
      <c r="J11" s="193">
        <v>240</v>
      </c>
      <c r="K11" s="193" t="s">
        <v>37</v>
      </c>
      <c r="L11" s="201">
        <f>H11*J11</f>
        <v>888</v>
      </c>
      <c r="M11" s="205"/>
      <c r="N11" s="206"/>
      <c r="O11" s="193">
        <v>111539593</v>
      </c>
    </row>
    <row r="12" spans="1:15" ht="15.75" customHeight="1" thickBot="1">
      <c r="A12" s="194"/>
      <c r="B12" s="208"/>
      <c r="C12" s="194"/>
      <c r="D12" s="194"/>
      <c r="E12" s="194"/>
      <c r="F12" s="98" t="s">
        <v>19</v>
      </c>
      <c r="G12" s="98" t="s">
        <v>21</v>
      </c>
      <c r="H12" s="239"/>
      <c r="I12" s="240"/>
      <c r="J12" s="194"/>
      <c r="K12" s="194"/>
      <c r="L12" s="202"/>
      <c r="M12" s="195"/>
      <c r="N12" s="196"/>
      <c r="O12" s="194"/>
    </row>
    <row r="13" spans="1:15" ht="15.75" customHeight="1" thickBot="1">
      <c r="A13" s="193">
        <v>17</v>
      </c>
      <c r="B13" s="207" t="s">
        <v>33</v>
      </c>
      <c r="C13" s="193" t="s">
        <v>42</v>
      </c>
      <c r="D13" s="193" t="s">
        <v>34</v>
      </c>
      <c r="E13" s="211">
        <v>41456</v>
      </c>
      <c r="F13" s="98" t="s">
        <v>23</v>
      </c>
      <c r="G13" s="98" t="s">
        <v>40</v>
      </c>
      <c r="H13" s="237">
        <v>3.7</v>
      </c>
      <c r="I13" s="238"/>
      <c r="J13" s="193">
        <v>224</v>
      </c>
      <c r="K13" s="203" t="s">
        <v>35</v>
      </c>
      <c r="L13" s="201">
        <f>H13*J13</f>
        <v>828.80000000000007</v>
      </c>
      <c r="M13" s="205"/>
      <c r="N13" s="206"/>
      <c r="O13" s="193">
        <v>113546629</v>
      </c>
    </row>
    <row r="14" spans="1:15" ht="15.75" customHeight="1" thickBot="1">
      <c r="A14" s="194"/>
      <c r="B14" s="208"/>
      <c r="C14" s="194"/>
      <c r="D14" s="194"/>
      <c r="E14" s="194"/>
      <c r="F14" s="98" t="s">
        <v>19</v>
      </c>
      <c r="G14" s="98" t="s">
        <v>21</v>
      </c>
      <c r="H14" s="239"/>
      <c r="I14" s="240"/>
      <c r="J14" s="194"/>
      <c r="K14" s="204"/>
      <c r="L14" s="202"/>
      <c r="M14" s="195"/>
      <c r="N14" s="196"/>
      <c r="O14" s="194"/>
    </row>
    <row r="15" spans="1:15" ht="14.25" customHeight="1" thickBot="1">
      <c r="A15" s="193">
        <v>19</v>
      </c>
      <c r="B15" s="207" t="s">
        <v>69</v>
      </c>
      <c r="C15" s="193" t="s">
        <v>22</v>
      </c>
      <c r="D15" s="193" t="s">
        <v>42</v>
      </c>
      <c r="E15" s="211">
        <v>41456</v>
      </c>
      <c r="F15" s="98" t="s">
        <v>23</v>
      </c>
      <c r="G15" s="98" t="s">
        <v>40</v>
      </c>
      <c r="H15" s="237" t="s">
        <v>86</v>
      </c>
      <c r="I15" s="238"/>
      <c r="J15" s="193">
        <v>0</v>
      </c>
      <c r="K15" s="193"/>
      <c r="L15" s="201">
        <v>84</v>
      </c>
      <c r="M15" s="205"/>
      <c r="N15" s="206"/>
      <c r="O15" s="193">
        <v>107382522</v>
      </c>
    </row>
    <row r="16" spans="1:15" ht="14.25" customHeight="1" thickBot="1">
      <c r="A16" s="194"/>
      <c r="B16" s="208"/>
      <c r="C16" s="194"/>
      <c r="D16" s="194"/>
      <c r="E16" s="194"/>
      <c r="F16" s="98" t="s">
        <v>19</v>
      </c>
      <c r="G16" s="98" t="s">
        <v>21</v>
      </c>
      <c r="H16" s="239"/>
      <c r="I16" s="240"/>
      <c r="J16" s="194"/>
      <c r="K16" s="194"/>
      <c r="L16" s="202"/>
      <c r="M16" s="195"/>
      <c r="N16" s="196"/>
      <c r="O16" s="194"/>
    </row>
    <row r="17" spans="1:15" ht="14.25" customHeight="1" thickBot="1">
      <c r="A17" s="193">
        <v>20</v>
      </c>
      <c r="B17" s="207"/>
      <c r="C17" s="193"/>
      <c r="D17" s="193"/>
      <c r="E17" s="211"/>
      <c r="F17" s="98"/>
      <c r="G17" s="98"/>
      <c r="H17" s="237"/>
      <c r="I17" s="238"/>
      <c r="J17" s="193"/>
      <c r="K17" s="193"/>
      <c r="L17" s="201"/>
      <c r="M17" s="205"/>
      <c r="N17" s="206"/>
      <c r="O17" s="193"/>
    </row>
    <row r="18" spans="1:15" ht="14.25" customHeight="1" thickBot="1">
      <c r="A18" s="194"/>
      <c r="B18" s="208"/>
      <c r="C18" s="194"/>
      <c r="D18" s="194"/>
      <c r="E18" s="194"/>
      <c r="F18" s="98"/>
      <c r="G18" s="98"/>
      <c r="H18" s="239"/>
      <c r="I18" s="240"/>
      <c r="J18" s="194"/>
      <c r="K18" s="194"/>
      <c r="L18" s="202"/>
      <c r="M18" s="195"/>
      <c r="N18" s="196"/>
      <c r="O18" s="194"/>
    </row>
    <row r="19" spans="1:15" ht="14.25" customHeight="1" thickBot="1">
      <c r="A19" s="193">
        <v>21</v>
      </c>
      <c r="B19" s="207"/>
      <c r="C19" s="193"/>
      <c r="D19" s="193"/>
      <c r="E19" s="211"/>
      <c r="F19" s="98"/>
      <c r="G19" s="98"/>
      <c r="H19" s="237"/>
      <c r="I19" s="238"/>
      <c r="J19" s="193"/>
      <c r="K19" s="193"/>
      <c r="L19" s="201"/>
      <c r="M19" s="205"/>
      <c r="N19" s="206"/>
      <c r="O19" s="193"/>
    </row>
    <row r="20" spans="1:15" ht="14.25" customHeight="1" thickBot="1">
      <c r="A20" s="194"/>
      <c r="B20" s="208"/>
      <c r="C20" s="194"/>
      <c r="D20" s="194"/>
      <c r="E20" s="194"/>
      <c r="F20" s="98"/>
      <c r="G20" s="98"/>
      <c r="H20" s="239"/>
      <c r="I20" s="240"/>
      <c r="J20" s="194"/>
      <c r="K20" s="194"/>
      <c r="L20" s="202"/>
      <c r="M20" s="195"/>
      <c r="N20" s="196"/>
      <c r="O20" s="194"/>
    </row>
    <row r="21" spans="1:15" ht="14.25" customHeight="1" thickBot="1">
      <c r="A21" s="193">
        <v>22</v>
      </c>
      <c r="B21" s="207"/>
      <c r="C21" s="193"/>
      <c r="D21" s="193"/>
      <c r="E21" s="211"/>
      <c r="F21" s="98"/>
      <c r="G21" s="98"/>
      <c r="H21" s="237"/>
      <c r="I21" s="238"/>
      <c r="J21" s="193"/>
      <c r="K21" s="193"/>
      <c r="L21" s="201"/>
      <c r="M21" s="205"/>
      <c r="N21" s="206"/>
      <c r="O21" s="193"/>
    </row>
    <row r="22" spans="1:15" ht="14.25" customHeight="1" thickBot="1">
      <c r="A22" s="194"/>
      <c r="B22" s="208"/>
      <c r="C22" s="194"/>
      <c r="D22" s="194"/>
      <c r="E22" s="194"/>
      <c r="F22" s="98"/>
      <c r="G22" s="98"/>
      <c r="H22" s="239"/>
      <c r="I22" s="240"/>
      <c r="J22" s="194"/>
      <c r="K22" s="194"/>
      <c r="L22" s="202"/>
      <c r="M22" s="195"/>
      <c r="N22" s="196"/>
      <c r="O22" s="194"/>
    </row>
    <row r="23" spans="1:15" ht="14.25" customHeight="1" thickBot="1">
      <c r="A23" s="193">
        <v>23</v>
      </c>
      <c r="B23" s="207"/>
      <c r="C23" s="193"/>
      <c r="D23" s="193"/>
      <c r="E23" s="211"/>
      <c r="F23" s="98"/>
      <c r="G23" s="98"/>
      <c r="H23" s="237"/>
      <c r="I23" s="238"/>
      <c r="J23" s="193"/>
      <c r="K23" s="203"/>
      <c r="L23" s="201"/>
      <c r="M23" s="205"/>
      <c r="N23" s="206"/>
      <c r="O23" s="193"/>
    </row>
    <row r="24" spans="1:15" ht="14.25" customHeight="1" thickBot="1">
      <c r="A24" s="194"/>
      <c r="B24" s="208"/>
      <c r="C24" s="194"/>
      <c r="D24" s="194"/>
      <c r="E24" s="194"/>
      <c r="F24" s="98"/>
      <c r="G24" s="98"/>
      <c r="H24" s="239"/>
      <c r="I24" s="240"/>
      <c r="J24" s="194"/>
      <c r="K24" s="204"/>
      <c r="L24" s="202"/>
      <c r="M24" s="195"/>
      <c r="N24" s="196"/>
      <c r="O24" s="194"/>
    </row>
    <row r="25" spans="1:15" ht="14.25" customHeight="1" thickBot="1">
      <c r="A25" s="193">
        <v>24</v>
      </c>
      <c r="B25" s="207"/>
      <c r="C25" s="193"/>
      <c r="D25" s="193"/>
      <c r="E25" s="211"/>
      <c r="F25" s="98"/>
      <c r="G25" s="98"/>
      <c r="H25" s="237"/>
      <c r="I25" s="238"/>
      <c r="J25" s="193"/>
      <c r="K25" s="193"/>
      <c r="L25" s="201"/>
      <c r="M25" s="205"/>
      <c r="N25" s="206"/>
      <c r="O25" s="193"/>
    </row>
    <row r="26" spans="1:15" ht="14.25" customHeight="1" thickBot="1">
      <c r="A26" s="194"/>
      <c r="B26" s="208"/>
      <c r="C26" s="194"/>
      <c r="D26" s="194"/>
      <c r="E26" s="194"/>
      <c r="F26" s="98"/>
      <c r="G26" s="98"/>
      <c r="H26" s="239"/>
      <c r="I26" s="240"/>
      <c r="J26" s="194"/>
      <c r="K26" s="194"/>
      <c r="L26" s="202"/>
      <c r="M26" s="195"/>
      <c r="N26" s="196"/>
      <c r="O26" s="194"/>
    </row>
    <row r="27" spans="1:15" ht="14.25" customHeight="1" thickBot="1">
      <c r="A27" s="193">
        <v>24</v>
      </c>
      <c r="B27" s="207"/>
      <c r="C27" s="193"/>
      <c r="D27" s="193"/>
      <c r="E27" s="211"/>
      <c r="F27" s="98"/>
      <c r="G27" s="98"/>
      <c r="H27" s="237"/>
      <c r="I27" s="238"/>
      <c r="J27" s="193"/>
      <c r="K27" s="193"/>
      <c r="L27" s="201"/>
      <c r="M27" s="205"/>
      <c r="N27" s="206"/>
      <c r="O27" s="193"/>
    </row>
    <row r="28" spans="1:15" ht="14.25" customHeight="1" thickBot="1">
      <c r="A28" s="194"/>
      <c r="B28" s="208"/>
      <c r="C28" s="194"/>
      <c r="D28" s="194"/>
      <c r="E28" s="194"/>
      <c r="F28" s="98"/>
      <c r="G28" s="98"/>
      <c r="H28" s="239"/>
      <c r="I28" s="240"/>
      <c r="J28" s="194"/>
      <c r="K28" s="194"/>
      <c r="L28" s="202"/>
      <c r="M28" s="195"/>
      <c r="N28" s="196"/>
      <c r="O28" s="194"/>
    </row>
    <row r="29" spans="1:15" ht="7.2" customHeight="1">
      <c r="A29" s="9"/>
      <c r="B29" s="14"/>
      <c r="C29" s="9"/>
      <c r="D29" s="9"/>
      <c r="E29" s="9"/>
      <c r="F29" s="10"/>
      <c r="G29" s="209" t="s">
        <v>9</v>
      </c>
      <c r="H29" s="205"/>
      <c r="I29" s="206"/>
      <c r="J29" s="193"/>
      <c r="K29" s="193"/>
      <c r="L29" s="201">
        <f>SUM(L9:L28)</f>
        <v>3243.8</v>
      </c>
      <c r="M29" s="197"/>
      <c r="N29" s="198"/>
      <c r="O29" s="193"/>
    </row>
    <row r="30" spans="1:15" ht="14.25" customHeight="1" thickBot="1">
      <c r="A30" s="9"/>
      <c r="B30" s="14"/>
      <c r="C30" s="9"/>
      <c r="D30" s="9"/>
      <c r="E30" s="9"/>
      <c r="F30" s="9"/>
      <c r="G30" s="210"/>
      <c r="H30" s="195"/>
      <c r="I30" s="196"/>
      <c r="J30" s="194"/>
      <c r="K30" s="194"/>
      <c r="L30" s="202"/>
      <c r="M30" s="199"/>
      <c r="N30" s="200"/>
      <c r="O30" s="194"/>
    </row>
    <row r="31" spans="1:15" ht="15.75" customHeight="1">
      <c r="A31" s="11"/>
      <c r="B31" s="16"/>
    </row>
    <row r="32" spans="1:15" ht="15.75" customHeight="1">
      <c r="A32" s="11"/>
      <c r="B32" s="16"/>
    </row>
    <row r="33" spans="1:15">
      <c r="A33" s="234" t="s">
        <v>24</v>
      </c>
      <c r="B33" s="234"/>
      <c r="C33" s="234"/>
      <c r="D33" s="235" t="s">
        <v>25</v>
      </c>
      <c r="E33" s="235"/>
      <c r="F33" s="235"/>
      <c r="G33" s="235"/>
      <c r="H33" s="236" t="s">
        <v>26</v>
      </c>
      <c r="I33" s="236"/>
      <c r="J33" s="236"/>
      <c r="K33" s="236"/>
      <c r="L33" s="236"/>
    </row>
    <row r="34" spans="1:15">
      <c r="A34" s="11"/>
      <c r="B34" s="16"/>
    </row>
    <row r="35" spans="1:15">
      <c r="A35" s="23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25"/>
      <c r="N35" s="25"/>
      <c r="O35" s="25"/>
    </row>
  </sheetData>
  <mergeCells count="152">
    <mergeCell ref="A3:C3"/>
    <mergeCell ref="F3:H3"/>
    <mergeCell ref="J3:L3"/>
    <mergeCell ref="A4:A7"/>
    <mergeCell ref="B4:B7"/>
    <mergeCell ref="C4:C7"/>
    <mergeCell ref="D4:D7"/>
    <mergeCell ref="E4:E7"/>
    <mergeCell ref="F4:G4"/>
    <mergeCell ref="H4:I4"/>
    <mergeCell ref="K4:K7"/>
    <mergeCell ref="M4:N4"/>
    <mergeCell ref="F5:G5"/>
    <mergeCell ref="H5:I5"/>
    <mergeCell ref="M5:N5"/>
    <mergeCell ref="F6:G6"/>
    <mergeCell ref="H6:I6"/>
    <mergeCell ref="M6:N6"/>
    <mergeCell ref="H7:I7"/>
    <mergeCell ref="M7:N7"/>
    <mergeCell ref="A11:A12"/>
    <mergeCell ref="B11:B12"/>
    <mergeCell ref="C11:C12"/>
    <mergeCell ref="D11:D12"/>
    <mergeCell ref="E11:E12"/>
    <mergeCell ref="H11:I12"/>
    <mergeCell ref="F8:G8"/>
    <mergeCell ref="M8:N8"/>
    <mergeCell ref="A9:A10"/>
    <mergeCell ref="B9:B10"/>
    <mergeCell ref="C9:C10"/>
    <mergeCell ref="D9:D10"/>
    <mergeCell ref="E9:E10"/>
    <mergeCell ref="H9:I10"/>
    <mergeCell ref="J9:J10"/>
    <mergeCell ref="K9:K10"/>
    <mergeCell ref="J11:J12"/>
    <mergeCell ref="K11:K12"/>
    <mergeCell ref="L11:L12"/>
    <mergeCell ref="M11:N11"/>
    <mergeCell ref="O11:O12"/>
    <mergeCell ref="M12:N12"/>
    <mergeCell ref="L9:L10"/>
    <mergeCell ref="M9:N9"/>
    <mergeCell ref="O9:O10"/>
    <mergeCell ref="M10:N10"/>
    <mergeCell ref="J13:J14"/>
    <mergeCell ref="K13:K14"/>
    <mergeCell ref="L13:L14"/>
    <mergeCell ref="M13:N13"/>
    <mergeCell ref="O13:O14"/>
    <mergeCell ref="M14:N14"/>
    <mergeCell ref="A13:A14"/>
    <mergeCell ref="B13:B14"/>
    <mergeCell ref="C13:C14"/>
    <mergeCell ref="D13:D14"/>
    <mergeCell ref="E13:E14"/>
    <mergeCell ref="H13:I14"/>
    <mergeCell ref="J15:J16"/>
    <mergeCell ref="K15:K16"/>
    <mergeCell ref="L15:L16"/>
    <mergeCell ref="M15:N15"/>
    <mergeCell ref="O15:O16"/>
    <mergeCell ref="M16:N16"/>
    <mergeCell ref="A15:A16"/>
    <mergeCell ref="B15:B16"/>
    <mergeCell ref="C15:C16"/>
    <mergeCell ref="D15:D16"/>
    <mergeCell ref="E15:E16"/>
    <mergeCell ref="H15:I16"/>
    <mergeCell ref="J17:J18"/>
    <mergeCell ref="K17:K18"/>
    <mergeCell ref="L17:L18"/>
    <mergeCell ref="M17:N17"/>
    <mergeCell ref="O17:O18"/>
    <mergeCell ref="M18:N18"/>
    <mergeCell ref="A17:A18"/>
    <mergeCell ref="B17:B18"/>
    <mergeCell ref="C17:C18"/>
    <mergeCell ref="D17:D18"/>
    <mergeCell ref="E17:E18"/>
    <mergeCell ref="H17:I18"/>
    <mergeCell ref="J19:J20"/>
    <mergeCell ref="K19:K20"/>
    <mergeCell ref="L19:L20"/>
    <mergeCell ref="M19:N19"/>
    <mergeCell ref="O19:O20"/>
    <mergeCell ref="M20:N20"/>
    <mergeCell ref="A19:A20"/>
    <mergeCell ref="B19:B20"/>
    <mergeCell ref="C19:C20"/>
    <mergeCell ref="D19:D20"/>
    <mergeCell ref="E19:E20"/>
    <mergeCell ref="H19:I20"/>
    <mergeCell ref="J21:J22"/>
    <mergeCell ref="K21:K22"/>
    <mergeCell ref="L21:L22"/>
    <mergeCell ref="M21:N21"/>
    <mergeCell ref="O21:O22"/>
    <mergeCell ref="M22:N22"/>
    <mergeCell ref="A21:A22"/>
    <mergeCell ref="B21:B22"/>
    <mergeCell ref="C21:C22"/>
    <mergeCell ref="D21:D22"/>
    <mergeCell ref="E21:E22"/>
    <mergeCell ref="H21:I22"/>
    <mergeCell ref="J23:J24"/>
    <mergeCell ref="K23:K24"/>
    <mergeCell ref="L23:L24"/>
    <mergeCell ref="M23:N23"/>
    <mergeCell ref="O23:O24"/>
    <mergeCell ref="M24:N24"/>
    <mergeCell ref="A23:A24"/>
    <mergeCell ref="B23:B24"/>
    <mergeCell ref="C23:C24"/>
    <mergeCell ref="D23:D24"/>
    <mergeCell ref="E23:E24"/>
    <mergeCell ref="H23:I24"/>
    <mergeCell ref="J25:J26"/>
    <mergeCell ref="K25:K26"/>
    <mergeCell ref="L25:L26"/>
    <mergeCell ref="M25:N25"/>
    <mergeCell ref="O25:O26"/>
    <mergeCell ref="M26:N26"/>
    <mergeCell ref="A25:A26"/>
    <mergeCell ref="B25:B26"/>
    <mergeCell ref="C25:C26"/>
    <mergeCell ref="D25:D26"/>
    <mergeCell ref="E25:E26"/>
    <mergeCell ref="H25:I26"/>
    <mergeCell ref="J27:J28"/>
    <mergeCell ref="K27:K28"/>
    <mergeCell ref="L27:L28"/>
    <mergeCell ref="M27:N27"/>
    <mergeCell ref="O27:O28"/>
    <mergeCell ref="M28:N28"/>
    <mergeCell ref="A27:A28"/>
    <mergeCell ref="B27:B28"/>
    <mergeCell ref="C27:C28"/>
    <mergeCell ref="D27:D28"/>
    <mergeCell ref="E27:E28"/>
    <mergeCell ref="H27:I28"/>
    <mergeCell ref="O29:O30"/>
    <mergeCell ref="A33:C33"/>
    <mergeCell ref="D33:G33"/>
    <mergeCell ref="H33:L33"/>
    <mergeCell ref="G29:G30"/>
    <mergeCell ref="H29:I30"/>
    <mergeCell ref="J29:J30"/>
    <mergeCell ref="K29:K30"/>
    <mergeCell ref="L29:L30"/>
    <mergeCell ref="M29:N30"/>
  </mergeCells>
  <pageMargins left="0.13" right="0.19" top="0.45" bottom="0.33" header="0.31496062992125984" footer="0.31496062992125984"/>
  <pageSetup paperSize="9" scale="97" orientation="landscape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35"/>
  <sheetViews>
    <sheetView topLeftCell="A4" zoomScaleNormal="100" workbookViewId="0">
      <selection activeCell="B15" sqref="B15:O16"/>
    </sheetView>
  </sheetViews>
  <sheetFormatPr defaultRowHeight="14.4"/>
  <cols>
    <col min="1" max="1" width="10.88671875" bestFit="1" customWidth="1"/>
    <col min="2" max="2" width="15" bestFit="1" customWidth="1"/>
    <col min="3" max="4" width="10.88671875" customWidth="1"/>
    <col min="5" max="5" width="10.88671875" bestFit="1" customWidth="1"/>
    <col min="8" max="8" width="3" bestFit="1" customWidth="1"/>
    <col min="9" max="9" width="3.77734375" customWidth="1"/>
    <col min="10" max="10" width="7.33203125" customWidth="1"/>
    <col min="11" max="11" width="9.33203125" bestFit="1" customWidth="1"/>
    <col min="12" max="12" width="12.6640625" style="13" customWidth="1"/>
    <col min="15" max="15" width="9.6640625" bestFit="1" customWidth="1"/>
  </cols>
  <sheetData>
    <row r="1" spans="1:15">
      <c r="A1" s="11"/>
      <c r="B1" s="15"/>
      <c r="F1" s="11"/>
    </row>
    <row r="2" spans="1:15" ht="25.2">
      <c r="A2" s="35" t="s">
        <v>38</v>
      </c>
      <c r="B2" s="35"/>
      <c r="C2" s="35"/>
      <c r="D2" s="35"/>
      <c r="E2" s="35"/>
      <c r="F2" s="35"/>
      <c r="G2" s="35"/>
      <c r="H2" s="35"/>
      <c r="I2" s="35"/>
    </row>
    <row r="3" spans="1:15" ht="15" thickBot="1">
      <c r="A3" s="241" t="s">
        <v>105</v>
      </c>
      <c r="B3" s="241"/>
      <c r="C3" s="241"/>
      <c r="D3" s="21"/>
      <c r="F3" s="233" t="s">
        <v>103</v>
      </c>
      <c r="G3" s="233"/>
      <c r="H3" s="233"/>
      <c r="I3" s="1"/>
      <c r="J3" s="233" t="s">
        <v>104</v>
      </c>
      <c r="K3" s="233"/>
      <c r="L3" s="233"/>
    </row>
    <row r="4" spans="1:15" ht="18.75" customHeight="1">
      <c r="A4" s="222" t="s">
        <v>0</v>
      </c>
      <c r="B4" s="228" t="s">
        <v>1</v>
      </c>
      <c r="C4" s="213" t="s">
        <v>2</v>
      </c>
      <c r="D4" s="222" t="s">
        <v>41</v>
      </c>
      <c r="E4" s="222" t="s">
        <v>3</v>
      </c>
      <c r="F4" s="218" t="s">
        <v>4</v>
      </c>
      <c r="G4" s="219"/>
      <c r="H4" s="218" t="s">
        <v>6</v>
      </c>
      <c r="I4" s="219"/>
      <c r="J4" s="99"/>
      <c r="K4" s="213" t="s">
        <v>8</v>
      </c>
      <c r="L4" s="32"/>
      <c r="M4" s="218" t="s">
        <v>10</v>
      </c>
      <c r="N4" s="219"/>
      <c r="O4" s="103" t="s">
        <v>14</v>
      </c>
    </row>
    <row r="5" spans="1:15" ht="33" customHeight="1">
      <c r="A5" s="223"/>
      <c r="B5" s="229"/>
      <c r="C5" s="214"/>
      <c r="D5" s="223"/>
      <c r="E5" s="223"/>
      <c r="F5" s="220" t="s">
        <v>5</v>
      </c>
      <c r="G5" s="221"/>
      <c r="H5" s="220">
        <v>3.7</v>
      </c>
      <c r="I5" s="221"/>
      <c r="J5" s="100"/>
      <c r="K5" s="214"/>
      <c r="L5" s="33"/>
      <c r="M5" s="220" t="s">
        <v>11</v>
      </c>
      <c r="N5" s="221"/>
      <c r="O5" s="104" t="s">
        <v>15</v>
      </c>
    </row>
    <row r="6" spans="1:15" ht="16.5" customHeight="1">
      <c r="A6" s="223"/>
      <c r="B6" s="229"/>
      <c r="C6" s="214"/>
      <c r="D6" s="223"/>
      <c r="E6" s="223"/>
      <c r="F6" s="225"/>
      <c r="G6" s="226"/>
      <c r="H6" s="220" t="s">
        <v>7</v>
      </c>
      <c r="I6" s="221"/>
      <c r="J6" s="100"/>
      <c r="K6" s="214"/>
      <c r="L6" s="33"/>
      <c r="M6" s="220" t="s">
        <v>12</v>
      </c>
      <c r="N6" s="221"/>
      <c r="O6" s="104" t="s">
        <v>16</v>
      </c>
    </row>
    <row r="7" spans="1:15" ht="15" thickBot="1">
      <c r="A7" s="224"/>
      <c r="B7" s="230"/>
      <c r="C7" s="215"/>
      <c r="D7" s="224"/>
      <c r="E7" s="224"/>
      <c r="F7" s="5" t="s">
        <v>17</v>
      </c>
      <c r="G7" s="6" t="s">
        <v>18</v>
      </c>
      <c r="H7" s="225"/>
      <c r="I7" s="226"/>
      <c r="J7" s="101" t="s">
        <v>56</v>
      </c>
      <c r="K7" s="215"/>
      <c r="L7" s="34"/>
      <c r="M7" s="231" t="s">
        <v>13</v>
      </c>
      <c r="N7" s="232"/>
      <c r="O7" s="4"/>
    </row>
    <row r="8" spans="1:15" ht="15" thickBot="1">
      <c r="A8" s="100">
        <v>1</v>
      </c>
      <c r="B8" s="17">
        <v>2</v>
      </c>
      <c r="C8" s="104"/>
      <c r="D8" s="104"/>
      <c r="E8" s="104">
        <v>3</v>
      </c>
      <c r="F8" s="216">
        <v>4</v>
      </c>
      <c r="G8" s="227"/>
      <c r="H8" s="102">
        <v>8</v>
      </c>
      <c r="I8" s="31"/>
      <c r="J8" s="104">
        <v>10</v>
      </c>
      <c r="K8" s="104">
        <v>11</v>
      </c>
      <c r="L8" s="12">
        <v>12</v>
      </c>
      <c r="M8" s="216">
        <v>13</v>
      </c>
      <c r="N8" s="217"/>
      <c r="O8" s="104">
        <v>14</v>
      </c>
    </row>
    <row r="9" spans="1:15" ht="15.75" customHeight="1" thickBot="1">
      <c r="A9" s="193">
        <v>15</v>
      </c>
      <c r="B9" s="207" t="s">
        <v>28</v>
      </c>
      <c r="C9" s="193" t="s">
        <v>101</v>
      </c>
      <c r="D9" s="193" t="s">
        <v>102</v>
      </c>
      <c r="E9" s="211">
        <v>41457</v>
      </c>
      <c r="F9" s="98" t="s">
        <v>19</v>
      </c>
      <c r="G9" s="98" t="s">
        <v>40</v>
      </c>
      <c r="H9" s="237">
        <v>3.7</v>
      </c>
      <c r="I9" s="238"/>
      <c r="J9" s="193">
        <f>38*2</f>
        <v>76</v>
      </c>
      <c r="K9" s="193" t="s">
        <v>30</v>
      </c>
      <c r="L9" s="201">
        <f>H9*J9</f>
        <v>281.2</v>
      </c>
      <c r="M9" s="205"/>
      <c r="N9" s="206"/>
      <c r="O9" s="193">
        <v>106510183</v>
      </c>
    </row>
    <row r="10" spans="1:15" ht="15" thickBot="1">
      <c r="A10" s="194"/>
      <c r="B10" s="208"/>
      <c r="C10" s="194"/>
      <c r="D10" s="194"/>
      <c r="E10" s="194"/>
      <c r="F10" s="98" t="s">
        <v>23</v>
      </c>
      <c r="G10" s="98" t="s">
        <v>21</v>
      </c>
      <c r="H10" s="239"/>
      <c r="I10" s="240"/>
      <c r="J10" s="194"/>
      <c r="K10" s="194"/>
      <c r="L10" s="202"/>
      <c r="M10" s="195"/>
      <c r="N10" s="196"/>
      <c r="O10" s="194"/>
    </row>
    <row r="11" spans="1:15" ht="15.75" customHeight="1" thickBot="1">
      <c r="A11" s="193">
        <v>16</v>
      </c>
      <c r="B11" s="207" t="s">
        <v>36</v>
      </c>
      <c r="C11" s="193" t="s">
        <v>100</v>
      </c>
      <c r="D11" s="193" t="s">
        <v>102</v>
      </c>
      <c r="E11" s="211">
        <v>41457</v>
      </c>
      <c r="F11" s="98" t="s">
        <v>23</v>
      </c>
      <c r="G11" s="98" t="s">
        <v>40</v>
      </c>
      <c r="H11" s="237">
        <v>3.7</v>
      </c>
      <c r="I11" s="238"/>
      <c r="J11" s="193">
        <f>185*2</f>
        <v>370</v>
      </c>
      <c r="K11" s="193" t="s">
        <v>37</v>
      </c>
      <c r="L11" s="201">
        <f>H11*J11</f>
        <v>1369</v>
      </c>
      <c r="M11" s="205"/>
      <c r="N11" s="206"/>
      <c r="O11" s="193">
        <v>111539593</v>
      </c>
    </row>
    <row r="12" spans="1:15" ht="15.75" customHeight="1" thickBot="1">
      <c r="A12" s="194"/>
      <c r="B12" s="208"/>
      <c r="C12" s="194"/>
      <c r="D12" s="194"/>
      <c r="E12" s="194"/>
      <c r="F12" s="98" t="s">
        <v>19</v>
      </c>
      <c r="G12" s="98" t="s">
        <v>21</v>
      </c>
      <c r="H12" s="239"/>
      <c r="I12" s="240"/>
      <c r="J12" s="194"/>
      <c r="K12" s="194"/>
      <c r="L12" s="202"/>
      <c r="M12" s="195"/>
      <c r="N12" s="196"/>
      <c r="O12" s="194"/>
    </row>
    <row r="13" spans="1:15" ht="15.75" customHeight="1" thickBot="1">
      <c r="A13" s="193">
        <v>17</v>
      </c>
      <c r="B13" s="207" t="s">
        <v>33</v>
      </c>
      <c r="C13" s="193" t="s">
        <v>34</v>
      </c>
      <c r="D13" s="193" t="s">
        <v>102</v>
      </c>
      <c r="E13" s="211">
        <v>41457</v>
      </c>
      <c r="F13" s="98" t="s">
        <v>23</v>
      </c>
      <c r="G13" s="98" t="s">
        <v>40</v>
      </c>
      <c r="H13" s="237">
        <v>3.7</v>
      </c>
      <c r="I13" s="238"/>
      <c r="J13" s="193">
        <f>135*2</f>
        <v>270</v>
      </c>
      <c r="K13" s="203" t="s">
        <v>35</v>
      </c>
      <c r="L13" s="201">
        <f>H13*J13</f>
        <v>999</v>
      </c>
      <c r="M13" s="205"/>
      <c r="N13" s="206"/>
      <c r="O13" s="193">
        <v>113546629</v>
      </c>
    </row>
    <row r="14" spans="1:15" ht="15.75" customHeight="1" thickBot="1">
      <c r="A14" s="194"/>
      <c r="B14" s="208"/>
      <c r="C14" s="194"/>
      <c r="D14" s="194"/>
      <c r="E14" s="194"/>
      <c r="F14" s="98" t="s">
        <v>19</v>
      </c>
      <c r="G14" s="98" t="s">
        <v>21</v>
      </c>
      <c r="H14" s="239"/>
      <c r="I14" s="240"/>
      <c r="J14" s="194"/>
      <c r="K14" s="204"/>
      <c r="L14" s="202"/>
      <c r="M14" s="195"/>
      <c r="N14" s="196"/>
      <c r="O14" s="194"/>
    </row>
    <row r="15" spans="1:15" ht="14.25" customHeight="1" thickBot="1">
      <c r="A15" s="193">
        <v>19</v>
      </c>
      <c r="B15" s="207" t="s">
        <v>69</v>
      </c>
      <c r="C15" s="193" t="s">
        <v>22</v>
      </c>
      <c r="D15" s="193" t="s">
        <v>102</v>
      </c>
      <c r="E15" s="211">
        <v>41457</v>
      </c>
      <c r="F15" s="98" t="s">
        <v>23</v>
      </c>
      <c r="G15" s="98" t="s">
        <v>40</v>
      </c>
      <c r="H15" s="237" t="s">
        <v>86</v>
      </c>
      <c r="I15" s="238"/>
      <c r="J15" s="193">
        <v>0</v>
      </c>
      <c r="K15" s="193"/>
      <c r="L15" s="201">
        <v>680</v>
      </c>
      <c r="M15" s="205"/>
      <c r="N15" s="206"/>
      <c r="O15" s="193">
        <v>107382522</v>
      </c>
    </row>
    <row r="16" spans="1:15" ht="14.25" customHeight="1" thickBot="1">
      <c r="A16" s="194"/>
      <c r="B16" s="208"/>
      <c r="C16" s="194"/>
      <c r="D16" s="194"/>
      <c r="E16" s="194"/>
      <c r="F16" s="98" t="s">
        <v>19</v>
      </c>
      <c r="G16" s="98" t="s">
        <v>21</v>
      </c>
      <c r="H16" s="239"/>
      <c r="I16" s="240"/>
      <c r="J16" s="194"/>
      <c r="K16" s="194"/>
      <c r="L16" s="202"/>
      <c r="M16" s="195"/>
      <c r="N16" s="196"/>
      <c r="O16" s="194"/>
    </row>
    <row r="17" spans="1:15" ht="14.25" customHeight="1" thickBot="1">
      <c r="A17" s="193">
        <v>20</v>
      </c>
      <c r="B17" s="207" t="s">
        <v>106</v>
      </c>
      <c r="C17" s="193" t="s">
        <v>93</v>
      </c>
      <c r="D17" s="193" t="s">
        <v>102</v>
      </c>
      <c r="E17" s="211">
        <v>41459</v>
      </c>
      <c r="F17" s="105" t="s">
        <v>23</v>
      </c>
      <c r="G17" s="105" t="s">
        <v>40</v>
      </c>
      <c r="H17" s="237">
        <v>3.7</v>
      </c>
      <c r="I17" s="238"/>
      <c r="J17" s="193">
        <f>349*2</f>
        <v>698</v>
      </c>
      <c r="K17" s="203" t="s">
        <v>107</v>
      </c>
      <c r="L17" s="201">
        <f>H17*J17</f>
        <v>2582.6</v>
      </c>
      <c r="M17" s="205"/>
      <c r="N17" s="206"/>
      <c r="O17" s="193">
        <v>103399399</v>
      </c>
    </row>
    <row r="18" spans="1:15" ht="14.25" customHeight="1" thickBot="1">
      <c r="A18" s="194"/>
      <c r="B18" s="208"/>
      <c r="C18" s="194"/>
      <c r="D18" s="194"/>
      <c r="E18" s="194"/>
      <c r="F18" s="105" t="s">
        <v>19</v>
      </c>
      <c r="G18" s="105" t="s">
        <v>21</v>
      </c>
      <c r="H18" s="239"/>
      <c r="I18" s="240"/>
      <c r="J18" s="194"/>
      <c r="K18" s="204"/>
      <c r="L18" s="202"/>
      <c r="M18" s="195"/>
      <c r="N18" s="196"/>
      <c r="O18" s="194"/>
    </row>
    <row r="19" spans="1:15" ht="14.25" customHeight="1" thickBot="1">
      <c r="A19" s="193">
        <v>21</v>
      </c>
      <c r="B19" s="207"/>
      <c r="C19" s="193"/>
      <c r="D19" s="193"/>
      <c r="E19" s="211"/>
      <c r="F19" s="98"/>
      <c r="G19" s="98"/>
      <c r="H19" s="237"/>
      <c r="I19" s="238"/>
      <c r="J19" s="193"/>
      <c r="K19" s="193"/>
      <c r="L19" s="201"/>
      <c r="M19" s="205"/>
      <c r="N19" s="206"/>
      <c r="O19" s="193"/>
    </row>
    <row r="20" spans="1:15" ht="14.25" customHeight="1" thickBot="1">
      <c r="A20" s="194"/>
      <c r="B20" s="208"/>
      <c r="C20" s="194"/>
      <c r="D20" s="194"/>
      <c r="E20" s="194"/>
      <c r="F20" s="98"/>
      <c r="G20" s="98"/>
      <c r="H20" s="239"/>
      <c r="I20" s="240"/>
      <c r="J20" s="194"/>
      <c r="K20" s="194"/>
      <c r="L20" s="202"/>
      <c r="M20" s="195"/>
      <c r="N20" s="196"/>
      <c r="O20" s="194"/>
    </row>
    <row r="21" spans="1:15" ht="14.25" customHeight="1" thickBot="1">
      <c r="A21" s="193">
        <v>22</v>
      </c>
      <c r="B21" s="207"/>
      <c r="C21" s="193"/>
      <c r="D21" s="193"/>
      <c r="E21" s="211"/>
      <c r="F21" s="98"/>
      <c r="G21" s="98"/>
      <c r="H21" s="237"/>
      <c r="I21" s="238"/>
      <c r="J21" s="193"/>
      <c r="K21" s="193"/>
      <c r="L21" s="201"/>
      <c r="M21" s="205"/>
      <c r="N21" s="206"/>
      <c r="O21" s="193"/>
    </row>
    <row r="22" spans="1:15" ht="14.25" customHeight="1" thickBot="1">
      <c r="A22" s="194"/>
      <c r="B22" s="208"/>
      <c r="C22" s="194"/>
      <c r="D22" s="194"/>
      <c r="E22" s="194"/>
      <c r="F22" s="98"/>
      <c r="G22" s="98"/>
      <c r="H22" s="239"/>
      <c r="I22" s="240"/>
      <c r="J22" s="194"/>
      <c r="K22" s="194"/>
      <c r="L22" s="202"/>
      <c r="M22" s="195"/>
      <c r="N22" s="196"/>
      <c r="O22" s="194"/>
    </row>
    <row r="23" spans="1:15" ht="14.25" customHeight="1" thickBot="1">
      <c r="A23" s="193">
        <v>23</v>
      </c>
      <c r="B23" s="207"/>
      <c r="C23" s="193"/>
      <c r="D23" s="193"/>
      <c r="E23" s="211"/>
      <c r="F23" s="98"/>
      <c r="G23" s="98"/>
      <c r="H23" s="237"/>
      <c r="I23" s="238"/>
      <c r="J23" s="193"/>
      <c r="K23" s="203"/>
      <c r="L23" s="201"/>
      <c r="M23" s="205"/>
      <c r="N23" s="206"/>
      <c r="O23" s="193"/>
    </row>
    <row r="24" spans="1:15" ht="14.25" customHeight="1" thickBot="1">
      <c r="A24" s="194"/>
      <c r="B24" s="208"/>
      <c r="C24" s="194"/>
      <c r="D24" s="194"/>
      <c r="E24" s="194"/>
      <c r="F24" s="98"/>
      <c r="G24" s="98"/>
      <c r="H24" s="239"/>
      <c r="I24" s="240"/>
      <c r="J24" s="194"/>
      <c r="K24" s="204"/>
      <c r="L24" s="202"/>
      <c r="M24" s="195"/>
      <c r="N24" s="196"/>
      <c r="O24" s="194"/>
    </row>
    <row r="25" spans="1:15" ht="14.25" customHeight="1" thickBot="1">
      <c r="A25" s="193">
        <v>24</v>
      </c>
      <c r="B25" s="207"/>
      <c r="C25" s="193"/>
      <c r="D25" s="193"/>
      <c r="E25" s="211"/>
      <c r="F25" s="98"/>
      <c r="G25" s="98"/>
      <c r="H25" s="237"/>
      <c r="I25" s="238"/>
      <c r="J25" s="193"/>
      <c r="K25" s="193"/>
      <c r="L25" s="201"/>
      <c r="M25" s="205"/>
      <c r="N25" s="206"/>
      <c r="O25" s="193"/>
    </row>
    <row r="26" spans="1:15" ht="14.25" customHeight="1" thickBot="1">
      <c r="A26" s="194"/>
      <c r="B26" s="208"/>
      <c r="C26" s="194"/>
      <c r="D26" s="194"/>
      <c r="E26" s="194"/>
      <c r="F26" s="98"/>
      <c r="G26" s="98"/>
      <c r="H26" s="239"/>
      <c r="I26" s="240"/>
      <c r="J26" s="194"/>
      <c r="K26" s="194"/>
      <c r="L26" s="202"/>
      <c r="M26" s="195"/>
      <c r="N26" s="196"/>
      <c r="O26" s="194"/>
    </row>
    <row r="27" spans="1:15" ht="14.25" customHeight="1" thickBot="1">
      <c r="A27" s="193">
        <v>24</v>
      </c>
      <c r="B27" s="207"/>
      <c r="C27" s="193"/>
      <c r="D27" s="193"/>
      <c r="E27" s="211"/>
      <c r="F27" s="98"/>
      <c r="G27" s="98"/>
      <c r="H27" s="237"/>
      <c r="I27" s="238"/>
      <c r="J27" s="193"/>
      <c r="K27" s="193"/>
      <c r="L27" s="201"/>
      <c r="M27" s="205"/>
      <c r="N27" s="206"/>
      <c r="O27" s="193"/>
    </row>
    <row r="28" spans="1:15" ht="14.25" customHeight="1" thickBot="1">
      <c r="A28" s="194"/>
      <c r="B28" s="208"/>
      <c r="C28" s="194"/>
      <c r="D28" s="194"/>
      <c r="E28" s="194"/>
      <c r="F28" s="98"/>
      <c r="G28" s="98"/>
      <c r="H28" s="239"/>
      <c r="I28" s="240"/>
      <c r="J28" s="194"/>
      <c r="K28" s="194"/>
      <c r="L28" s="202"/>
      <c r="M28" s="195"/>
      <c r="N28" s="196"/>
      <c r="O28" s="194"/>
    </row>
    <row r="29" spans="1:15" ht="7.2" customHeight="1">
      <c r="A29" s="9"/>
      <c r="B29" s="14"/>
      <c r="C29" s="9"/>
      <c r="D29" s="9"/>
      <c r="E29" s="9"/>
      <c r="F29" s="10"/>
      <c r="G29" s="209" t="s">
        <v>9</v>
      </c>
      <c r="H29" s="205"/>
      <c r="I29" s="206"/>
      <c r="J29" s="193"/>
      <c r="K29" s="193"/>
      <c r="L29" s="201">
        <f>SUM(L9:L28)</f>
        <v>5911.7999999999993</v>
      </c>
      <c r="M29" s="197"/>
      <c r="N29" s="198"/>
      <c r="O29" s="193"/>
    </row>
    <row r="30" spans="1:15" ht="14.25" customHeight="1" thickBot="1">
      <c r="A30" s="9"/>
      <c r="B30" s="14"/>
      <c r="C30" s="9"/>
      <c r="D30" s="9"/>
      <c r="E30" s="9"/>
      <c r="F30" s="9"/>
      <c r="G30" s="210"/>
      <c r="H30" s="195"/>
      <c r="I30" s="196"/>
      <c r="J30" s="194"/>
      <c r="K30" s="194"/>
      <c r="L30" s="202"/>
      <c r="M30" s="199"/>
      <c r="N30" s="200"/>
      <c r="O30" s="194"/>
    </row>
    <row r="31" spans="1:15" ht="15.75" customHeight="1">
      <c r="A31" s="11"/>
      <c r="B31" s="16"/>
    </row>
    <row r="32" spans="1:15" ht="15.75" customHeight="1">
      <c r="A32" s="11"/>
      <c r="B32" s="16"/>
    </row>
    <row r="33" spans="1:15">
      <c r="A33" s="234" t="s">
        <v>24</v>
      </c>
      <c r="B33" s="234"/>
      <c r="C33" s="234"/>
      <c r="D33" s="235" t="s">
        <v>25</v>
      </c>
      <c r="E33" s="235"/>
      <c r="F33" s="235"/>
      <c r="G33" s="235"/>
      <c r="H33" s="236" t="s">
        <v>26</v>
      </c>
      <c r="I33" s="236"/>
      <c r="J33" s="236"/>
      <c r="K33" s="236"/>
      <c r="L33" s="236"/>
    </row>
    <row r="34" spans="1:15">
      <c r="A34" s="11"/>
      <c r="B34" s="16"/>
    </row>
    <row r="35" spans="1:15">
      <c r="A35" s="23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25"/>
      <c r="N35" s="25"/>
      <c r="O35" s="25"/>
    </row>
  </sheetData>
  <mergeCells count="152">
    <mergeCell ref="A3:C3"/>
    <mergeCell ref="F3:H3"/>
    <mergeCell ref="J3:L3"/>
    <mergeCell ref="A4:A7"/>
    <mergeCell ref="B4:B7"/>
    <mergeCell ref="C4:C7"/>
    <mergeCell ref="D4:D7"/>
    <mergeCell ref="E4:E7"/>
    <mergeCell ref="F4:G4"/>
    <mergeCell ref="H4:I4"/>
    <mergeCell ref="K4:K7"/>
    <mergeCell ref="M4:N4"/>
    <mergeCell ref="F5:G5"/>
    <mergeCell ref="H5:I5"/>
    <mergeCell ref="M5:N5"/>
    <mergeCell ref="F6:G6"/>
    <mergeCell ref="H6:I6"/>
    <mergeCell ref="M6:N6"/>
    <mergeCell ref="H7:I7"/>
    <mergeCell ref="M7:N7"/>
    <mergeCell ref="A11:A12"/>
    <mergeCell ref="B11:B12"/>
    <mergeCell ref="C11:C12"/>
    <mergeCell ref="D11:D12"/>
    <mergeCell ref="E11:E12"/>
    <mergeCell ref="H11:I12"/>
    <mergeCell ref="F8:G8"/>
    <mergeCell ref="M8:N8"/>
    <mergeCell ref="A9:A10"/>
    <mergeCell ref="B9:B10"/>
    <mergeCell ref="C9:C10"/>
    <mergeCell ref="D9:D10"/>
    <mergeCell ref="E9:E10"/>
    <mergeCell ref="H9:I10"/>
    <mergeCell ref="J9:J10"/>
    <mergeCell ref="K9:K10"/>
    <mergeCell ref="J11:J12"/>
    <mergeCell ref="K11:K12"/>
    <mergeCell ref="L11:L12"/>
    <mergeCell ref="M11:N11"/>
    <mergeCell ref="O11:O12"/>
    <mergeCell ref="M12:N12"/>
    <mergeCell ref="L9:L10"/>
    <mergeCell ref="M9:N9"/>
    <mergeCell ref="O9:O10"/>
    <mergeCell ref="M10:N10"/>
    <mergeCell ref="J13:J14"/>
    <mergeCell ref="K13:K14"/>
    <mergeCell ref="L13:L14"/>
    <mergeCell ref="M13:N13"/>
    <mergeCell ref="O13:O14"/>
    <mergeCell ref="M14:N14"/>
    <mergeCell ref="A13:A14"/>
    <mergeCell ref="B13:B14"/>
    <mergeCell ref="C13:C14"/>
    <mergeCell ref="D13:D14"/>
    <mergeCell ref="E13:E14"/>
    <mergeCell ref="H13:I14"/>
    <mergeCell ref="J15:J16"/>
    <mergeCell ref="K15:K16"/>
    <mergeCell ref="L15:L16"/>
    <mergeCell ref="M15:N15"/>
    <mergeCell ref="O15:O16"/>
    <mergeCell ref="M16:N16"/>
    <mergeCell ref="A15:A16"/>
    <mergeCell ref="B15:B16"/>
    <mergeCell ref="C15:C16"/>
    <mergeCell ref="D15:D16"/>
    <mergeCell ref="E15:E16"/>
    <mergeCell ref="H15:I16"/>
    <mergeCell ref="J17:J18"/>
    <mergeCell ref="K17:K18"/>
    <mergeCell ref="L17:L18"/>
    <mergeCell ref="M17:N17"/>
    <mergeCell ref="O17:O18"/>
    <mergeCell ref="M18:N18"/>
    <mergeCell ref="A17:A18"/>
    <mergeCell ref="B17:B18"/>
    <mergeCell ref="C17:C18"/>
    <mergeCell ref="D17:D18"/>
    <mergeCell ref="E17:E18"/>
    <mergeCell ref="H17:I18"/>
    <mergeCell ref="J19:J20"/>
    <mergeCell ref="K19:K20"/>
    <mergeCell ref="L19:L20"/>
    <mergeCell ref="M19:N19"/>
    <mergeCell ref="O19:O20"/>
    <mergeCell ref="M20:N20"/>
    <mergeCell ref="A19:A20"/>
    <mergeCell ref="B19:B20"/>
    <mergeCell ref="C19:C20"/>
    <mergeCell ref="D19:D20"/>
    <mergeCell ref="E19:E20"/>
    <mergeCell ref="H19:I20"/>
    <mergeCell ref="J21:J22"/>
    <mergeCell ref="K21:K22"/>
    <mergeCell ref="L21:L22"/>
    <mergeCell ref="M21:N21"/>
    <mergeCell ref="O21:O22"/>
    <mergeCell ref="M22:N22"/>
    <mergeCell ref="A21:A22"/>
    <mergeCell ref="B21:B22"/>
    <mergeCell ref="C21:C22"/>
    <mergeCell ref="D21:D22"/>
    <mergeCell ref="E21:E22"/>
    <mergeCell ref="H21:I22"/>
    <mergeCell ref="J23:J24"/>
    <mergeCell ref="K23:K24"/>
    <mergeCell ref="L23:L24"/>
    <mergeCell ref="M23:N23"/>
    <mergeCell ref="O23:O24"/>
    <mergeCell ref="M24:N24"/>
    <mergeCell ref="A23:A24"/>
    <mergeCell ref="B23:B24"/>
    <mergeCell ref="C23:C24"/>
    <mergeCell ref="D23:D24"/>
    <mergeCell ref="E23:E24"/>
    <mergeCell ref="H23:I24"/>
    <mergeCell ref="J25:J26"/>
    <mergeCell ref="K25:K26"/>
    <mergeCell ref="L25:L26"/>
    <mergeCell ref="M25:N25"/>
    <mergeCell ref="O25:O26"/>
    <mergeCell ref="M26:N26"/>
    <mergeCell ref="A25:A26"/>
    <mergeCell ref="B25:B26"/>
    <mergeCell ref="C25:C26"/>
    <mergeCell ref="D25:D26"/>
    <mergeCell ref="E25:E26"/>
    <mergeCell ref="H25:I26"/>
    <mergeCell ref="J27:J28"/>
    <mergeCell ref="K27:K28"/>
    <mergeCell ref="L27:L28"/>
    <mergeCell ref="M27:N27"/>
    <mergeCell ref="O27:O28"/>
    <mergeCell ref="M28:N28"/>
    <mergeCell ref="A27:A28"/>
    <mergeCell ref="B27:B28"/>
    <mergeCell ref="C27:C28"/>
    <mergeCell ref="D27:D28"/>
    <mergeCell ref="E27:E28"/>
    <mergeCell ref="H27:I28"/>
    <mergeCell ref="O29:O30"/>
    <mergeCell ref="A33:C33"/>
    <mergeCell ref="D33:G33"/>
    <mergeCell ref="H33:L33"/>
    <mergeCell ref="G29:G30"/>
    <mergeCell ref="H29:I30"/>
    <mergeCell ref="J29:J30"/>
    <mergeCell ref="K29:K30"/>
    <mergeCell ref="L29:L30"/>
    <mergeCell ref="M29:N30"/>
  </mergeCells>
  <pageMargins left="0.13" right="0.19" top="0.45" bottom="0.33" header="0.31496062992125984" footer="0.31496062992125984"/>
  <pageSetup paperSize="9" scale="97" orientation="landscape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35"/>
  <sheetViews>
    <sheetView zoomScaleNormal="100" workbookViewId="0">
      <selection activeCell="B13" sqref="B13:O14"/>
    </sheetView>
  </sheetViews>
  <sheetFormatPr defaultRowHeight="14.4"/>
  <cols>
    <col min="1" max="1" width="10.88671875" bestFit="1" customWidth="1"/>
    <col min="2" max="2" width="15" bestFit="1" customWidth="1"/>
    <col min="3" max="4" width="10.88671875" customWidth="1"/>
    <col min="5" max="5" width="10.88671875" bestFit="1" customWidth="1"/>
    <col min="8" max="8" width="3" bestFit="1" customWidth="1"/>
    <col min="9" max="9" width="3.77734375" customWidth="1"/>
    <col min="10" max="10" width="7.33203125" customWidth="1"/>
    <col min="11" max="11" width="9.33203125" bestFit="1" customWidth="1"/>
    <col min="12" max="12" width="12.6640625" style="13" customWidth="1"/>
    <col min="15" max="15" width="9.6640625" bestFit="1" customWidth="1"/>
  </cols>
  <sheetData>
    <row r="1" spans="1:15">
      <c r="A1" s="11"/>
      <c r="B1" s="15"/>
      <c r="F1" s="11"/>
    </row>
    <row r="2" spans="1:15" ht="25.2">
      <c r="A2" s="35" t="s">
        <v>38</v>
      </c>
      <c r="B2" s="35"/>
      <c r="C2" s="35"/>
      <c r="D2" s="35"/>
      <c r="E2" s="35"/>
      <c r="F2" s="35"/>
      <c r="G2" s="35"/>
      <c r="H2" s="35"/>
      <c r="I2" s="35"/>
    </row>
    <row r="3" spans="1:15" ht="15" thickBot="1">
      <c r="A3" s="241" t="s">
        <v>108</v>
      </c>
      <c r="B3" s="241"/>
      <c r="C3" s="241"/>
      <c r="D3" s="21"/>
      <c r="F3" s="233" t="s">
        <v>109</v>
      </c>
      <c r="G3" s="233"/>
      <c r="H3" s="233"/>
      <c r="I3" s="1"/>
      <c r="J3" s="233" t="s">
        <v>110</v>
      </c>
      <c r="K3" s="233"/>
      <c r="L3" s="233"/>
    </row>
    <row r="4" spans="1:15" ht="18.75" customHeight="1">
      <c r="A4" s="222" t="s">
        <v>0</v>
      </c>
      <c r="B4" s="228" t="s">
        <v>1</v>
      </c>
      <c r="C4" s="213" t="s">
        <v>2</v>
      </c>
      <c r="D4" s="222" t="s">
        <v>41</v>
      </c>
      <c r="E4" s="222" t="s">
        <v>3</v>
      </c>
      <c r="F4" s="218" t="s">
        <v>4</v>
      </c>
      <c r="G4" s="219"/>
      <c r="H4" s="218" t="s">
        <v>6</v>
      </c>
      <c r="I4" s="219"/>
      <c r="J4" s="109"/>
      <c r="K4" s="213" t="s">
        <v>8</v>
      </c>
      <c r="L4" s="32"/>
      <c r="M4" s="218" t="s">
        <v>10</v>
      </c>
      <c r="N4" s="219"/>
      <c r="O4" s="108" t="s">
        <v>14</v>
      </c>
    </row>
    <row r="5" spans="1:15" ht="33" customHeight="1">
      <c r="A5" s="223"/>
      <c r="B5" s="229"/>
      <c r="C5" s="214"/>
      <c r="D5" s="223"/>
      <c r="E5" s="223"/>
      <c r="F5" s="220" t="s">
        <v>5</v>
      </c>
      <c r="G5" s="221"/>
      <c r="H5" s="220">
        <v>3.7</v>
      </c>
      <c r="I5" s="221"/>
      <c r="J5" s="110"/>
      <c r="K5" s="214"/>
      <c r="L5" s="33"/>
      <c r="M5" s="220" t="s">
        <v>11</v>
      </c>
      <c r="N5" s="221"/>
      <c r="O5" s="107" t="s">
        <v>15</v>
      </c>
    </row>
    <row r="6" spans="1:15" ht="16.5" customHeight="1">
      <c r="A6" s="223"/>
      <c r="B6" s="229"/>
      <c r="C6" s="214"/>
      <c r="D6" s="223"/>
      <c r="E6" s="223"/>
      <c r="F6" s="225"/>
      <c r="G6" s="226"/>
      <c r="H6" s="220" t="s">
        <v>7</v>
      </c>
      <c r="I6" s="221"/>
      <c r="J6" s="110"/>
      <c r="K6" s="214"/>
      <c r="L6" s="33"/>
      <c r="M6" s="220" t="s">
        <v>12</v>
      </c>
      <c r="N6" s="221"/>
      <c r="O6" s="107" t="s">
        <v>16</v>
      </c>
    </row>
    <row r="7" spans="1:15" ht="15" thickBot="1">
      <c r="A7" s="224"/>
      <c r="B7" s="230"/>
      <c r="C7" s="215"/>
      <c r="D7" s="224"/>
      <c r="E7" s="224"/>
      <c r="F7" s="5" t="s">
        <v>17</v>
      </c>
      <c r="G7" s="6" t="s">
        <v>18</v>
      </c>
      <c r="H7" s="225"/>
      <c r="I7" s="226"/>
      <c r="J7" s="111" t="s">
        <v>56</v>
      </c>
      <c r="K7" s="215"/>
      <c r="L7" s="34"/>
      <c r="M7" s="231" t="s">
        <v>13</v>
      </c>
      <c r="N7" s="232"/>
      <c r="O7" s="4"/>
    </row>
    <row r="8" spans="1:15" ht="15" thickBot="1">
      <c r="A8" s="110">
        <v>1</v>
      </c>
      <c r="B8" s="17">
        <v>2</v>
      </c>
      <c r="C8" s="107"/>
      <c r="D8" s="107"/>
      <c r="E8" s="107">
        <v>3</v>
      </c>
      <c r="F8" s="216">
        <v>4</v>
      </c>
      <c r="G8" s="227"/>
      <c r="H8" s="112">
        <v>8</v>
      </c>
      <c r="I8" s="31"/>
      <c r="J8" s="107">
        <v>10</v>
      </c>
      <c r="K8" s="107">
        <v>11</v>
      </c>
      <c r="L8" s="12">
        <v>12</v>
      </c>
      <c r="M8" s="216">
        <v>13</v>
      </c>
      <c r="N8" s="217"/>
      <c r="O8" s="107">
        <v>14</v>
      </c>
    </row>
    <row r="9" spans="1:15" ht="15.75" customHeight="1" thickBot="1">
      <c r="A9" s="193">
        <v>15</v>
      </c>
      <c r="B9" s="207" t="s">
        <v>28</v>
      </c>
      <c r="C9" s="193" t="s">
        <v>42</v>
      </c>
      <c r="D9" s="193" t="s">
        <v>101</v>
      </c>
      <c r="E9" s="211">
        <v>41464</v>
      </c>
      <c r="F9" s="106" t="s">
        <v>19</v>
      </c>
      <c r="G9" s="106" t="s">
        <v>40</v>
      </c>
      <c r="H9" s="237">
        <v>3.7</v>
      </c>
      <c r="I9" s="238"/>
      <c r="J9" s="193">
        <f>390*2</f>
        <v>780</v>
      </c>
      <c r="K9" s="193" t="s">
        <v>30</v>
      </c>
      <c r="L9" s="201">
        <f>H9*J9</f>
        <v>2886</v>
      </c>
      <c r="M9" s="205"/>
      <c r="N9" s="206"/>
      <c r="O9" s="193">
        <v>106510183</v>
      </c>
    </row>
    <row r="10" spans="1:15" ht="15" thickBot="1">
      <c r="A10" s="194"/>
      <c r="B10" s="208"/>
      <c r="C10" s="194"/>
      <c r="D10" s="194"/>
      <c r="E10" s="194"/>
      <c r="F10" s="106" t="s">
        <v>23</v>
      </c>
      <c r="G10" s="106" t="s">
        <v>21</v>
      </c>
      <c r="H10" s="239"/>
      <c r="I10" s="240"/>
      <c r="J10" s="194"/>
      <c r="K10" s="194"/>
      <c r="L10" s="202"/>
      <c r="M10" s="195"/>
      <c r="N10" s="196"/>
      <c r="O10" s="194"/>
    </row>
    <row r="11" spans="1:15" ht="15.75" customHeight="1" thickBot="1">
      <c r="A11" s="193">
        <v>16</v>
      </c>
      <c r="B11" s="207" t="s">
        <v>36</v>
      </c>
      <c r="C11" s="193" t="s">
        <v>42</v>
      </c>
      <c r="D11" s="193" t="s">
        <v>100</v>
      </c>
      <c r="E11" s="211">
        <v>41464</v>
      </c>
      <c r="F11" s="106" t="s">
        <v>23</v>
      </c>
      <c r="G11" s="106" t="s">
        <v>40</v>
      </c>
      <c r="H11" s="237">
        <v>3.7</v>
      </c>
      <c r="I11" s="238"/>
      <c r="J11" s="193">
        <f>252*2</f>
        <v>504</v>
      </c>
      <c r="K11" s="193" t="s">
        <v>37</v>
      </c>
      <c r="L11" s="201">
        <f>H11*J11</f>
        <v>1864.8000000000002</v>
      </c>
      <c r="M11" s="205"/>
      <c r="N11" s="206"/>
      <c r="O11" s="193">
        <v>111539593</v>
      </c>
    </row>
    <row r="12" spans="1:15" ht="15.75" customHeight="1" thickBot="1">
      <c r="A12" s="194"/>
      <c r="B12" s="208"/>
      <c r="C12" s="194"/>
      <c r="D12" s="194"/>
      <c r="E12" s="194"/>
      <c r="F12" s="106" t="s">
        <v>19</v>
      </c>
      <c r="G12" s="106" t="s">
        <v>21</v>
      </c>
      <c r="H12" s="239"/>
      <c r="I12" s="240"/>
      <c r="J12" s="194"/>
      <c r="K12" s="194"/>
      <c r="L12" s="202"/>
      <c r="M12" s="195"/>
      <c r="N12" s="196"/>
      <c r="O12" s="194"/>
    </row>
    <row r="13" spans="1:15" ht="15.75" customHeight="1" thickBot="1">
      <c r="A13" s="193">
        <v>17</v>
      </c>
      <c r="B13" s="207" t="s">
        <v>33</v>
      </c>
      <c r="C13" s="193" t="s">
        <v>42</v>
      </c>
      <c r="D13" s="193" t="s">
        <v>34</v>
      </c>
      <c r="E13" s="211">
        <v>41464</v>
      </c>
      <c r="F13" s="106" t="s">
        <v>23</v>
      </c>
      <c r="G13" s="106" t="s">
        <v>40</v>
      </c>
      <c r="H13" s="237">
        <v>3.7</v>
      </c>
      <c r="I13" s="238"/>
      <c r="J13" s="193">
        <f>2*224</f>
        <v>448</v>
      </c>
      <c r="K13" s="203" t="s">
        <v>35</v>
      </c>
      <c r="L13" s="201">
        <f>H13*J13</f>
        <v>1657.6000000000001</v>
      </c>
      <c r="M13" s="205"/>
      <c r="N13" s="206"/>
      <c r="O13" s="193">
        <v>113546629</v>
      </c>
    </row>
    <row r="14" spans="1:15" ht="15.75" customHeight="1" thickBot="1">
      <c r="A14" s="194"/>
      <c r="B14" s="208"/>
      <c r="C14" s="194"/>
      <c r="D14" s="194"/>
      <c r="E14" s="194"/>
      <c r="F14" s="106" t="s">
        <v>19</v>
      </c>
      <c r="G14" s="106" t="s">
        <v>21</v>
      </c>
      <c r="H14" s="239"/>
      <c r="I14" s="240"/>
      <c r="J14" s="194"/>
      <c r="K14" s="204"/>
      <c r="L14" s="202"/>
      <c r="M14" s="195"/>
      <c r="N14" s="196"/>
      <c r="O14" s="194"/>
    </row>
    <row r="15" spans="1:15" ht="14.25" customHeight="1" thickBot="1">
      <c r="A15" s="193">
        <v>19</v>
      </c>
      <c r="B15" s="207" t="s">
        <v>36</v>
      </c>
      <c r="C15" s="193" t="s">
        <v>42</v>
      </c>
      <c r="D15" s="193" t="s">
        <v>93</v>
      </c>
      <c r="E15" s="211">
        <v>41465</v>
      </c>
      <c r="F15" s="106" t="s">
        <v>23</v>
      </c>
      <c r="G15" s="106" t="s">
        <v>40</v>
      </c>
      <c r="H15" s="237">
        <v>3.7</v>
      </c>
      <c r="I15" s="238"/>
      <c r="J15" s="193">
        <v>120</v>
      </c>
      <c r="K15" s="193" t="s">
        <v>37</v>
      </c>
      <c r="L15" s="201">
        <f>H15*J15</f>
        <v>444</v>
      </c>
      <c r="M15" s="205"/>
      <c r="N15" s="206"/>
      <c r="O15" s="193">
        <v>111539593</v>
      </c>
    </row>
    <row r="16" spans="1:15" ht="14.25" customHeight="1" thickBot="1">
      <c r="A16" s="194"/>
      <c r="B16" s="208"/>
      <c r="C16" s="194"/>
      <c r="D16" s="194"/>
      <c r="E16" s="194"/>
      <c r="F16" s="106" t="s">
        <v>19</v>
      </c>
      <c r="G16" s="106" t="s">
        <v>21</v>
      </c>
      <c r="H16" s="239"/>
      <c r="I16" s="240"/>
      <c r="J16" s="194"/>
      <c r="K16" s="194"/>
      <c r="L16" s="202"/>
      <c r="M16" s="195"/>
      <c r="N16" s="196"/>
      <c r="O16" s="194"/>
    </row>
    <row r="17" spans="1:15" ht="14.25" customHeight="1" thickBot="1">
      <c r="A17" s="193">
        <v>20</v>
      </c>
      <c r="B17" s="207"/>
      <c r="C17" s="193"/>
      <c r="D17" s="193"/>
      <c r="E17" s="211"/>
      <c r="F17" s="106"/>
      <c r="G17" s="106"/>
      <c r="H17" s="237"/>
      <c r="I17" s="238"/>
      <c r="J17" s="193"/>
      <c r="K17" s="193"/>
      <c r="L17" s="201"/>
      <c r="M17" s="205"/>
      <c r="N17" s="206"/>
      <c r="O17" s="193"/>
    </row>
    <row r="18" spans="1:15" ht="14.25" customHeight="1" thickBot="1">
      <c r="A18" s="194"/>
      <c r="B18" s="208"/>
      <c r="C18" s="194"/>
      <c r="D18" s="194"/>
      <c r="E18" s="194"/>
      <c r="F18" s="106"/>
      <c r="G18" s="106"/>
      <c r="H18" s="239"/>
      <c r="I18" s="240"/>
      <c r="J18" s="194"/>
      <c r="K18" s="194"/>
      <c r="L18" s="202"/>
      <c r="M18" s="195"/>
      <c r="N18" s="196"/>
      <c r="O18" s="194"/>
    </row>
    <row r="19" spans="1:15" ht="14.25" customHeight="1" thickBot="1">
      <c r="A19" s="193">
        <v>21</v>
      </c>
      <c r="B19" s="207"/>
      <c r="C19" s="193"/>
      <c r="D19" s="193"/>
      <c r="E19" s="211"/>
      <c r="F19" s="106"/>
      <c r="G19" s="106"/>
      <c r="H19" s="237"/>
      <c r="I19" s="238"/>
      <c r="J19" s="193"/>
      <c r="K19" s="193"/>
      <c r="L19" s="201"/>
      <c r="M19" s="205"/>
      <c r="N19" s="206"/>
      <c r="O19" s="193"/>
    </row>
    <row r="20" spans="1:15" ht="14.25" customHeight="1" thickBot="1">
      <c r="A20" s="194"/>
      <c r="B20" s="208"/>
      <c r="C20" s="194"/>
      <c r="D20" s="194"/>
      <c r="E20" s="194"/>
      <c r="F20" s="106"/>
      <c r="G20" s="106"/>
      <c r="H20" s="239"/>
      <c r="I20" s="240"/>
      <c r="J20" s="194"/>
      <c r="K20" s="194"/>
      <c r="L20" s="202"/>
      <c r="M20" s="195"/>
      <c r="N20" s="196"/>
      <c r="O20" s="194"/>
    </row>
    <row r="21" spans="1:15" ht="14.25" customHeight="1" thickBot="1">
      <c r="A21" s="193">
        <v>22</v>
      </c>
      <c r="B21" s="207"/>
      <c r="C21" s="193"/>
      <c r="D21" s="193"/>
      <c r="E21" s="211"/>
      <c r="F21" s="106"/>
      <c r="G21" s="106"/>
      <c r="H21" s="237"/>
      <c r="I21" s="238"/>
      <c r="J21" s="193"/>
      <c r="K21" s="193"/>
      <c r="L21" s="201"/>
      <c r="M21" s="205"/>
      <c r="N21" s="206"/>
      <c r="O21" s="193"/>
    </row>
    <row r="22" spans="1:15" ht="14.25" customHeight="1" thickBot="1">
      <c r="A22" s="194"/>
      <c r="B22" s="208"/>
      <c r="C22" s="194"/>
      <c r="D22" s="194"/>
      <c r="E22" s="194"/>
      <c r="F22" s="106"/>
      <c r="G22" s="106"/>
      <c r="H22" s="239"/>
      <c r="I22" s="240"/>
      <c r="J22" s="194"/>
      <c r="K22" s="194"/>
      <c r="L22" s="202"/>
      <c r="M22" s="195"/>
      <c r="N22" s="196"/>
      <c r="O22" s="194"/>
    </row>
    <row r="23" spans="1:15" ht="14.25" customHeight="1" thickBot="1">
      <c r="A23" s="193">
        <v>23</v>
      </c>
      <c r="B23" s="207"/>
      <c r="C23" s="193"/>
      <c r="D23" s="193"/>
      <c r="E23" s="211"/>
      <c r="F23" s="106"/>
      <c r="G23" s="106"/>
      <c r="H23" s="237"/>
      <c r="I23" s="238"/>
      <c r="J23" s="193"/>
      <c r="K23" s="203"/>
      <c r="L23" s="201"/>
      <c r="M23" s="205"/>
      <c r="N23" s="206"/>
      <c r="O23" s="193"/>
    </row>
    <row r="24" spans="1:15" ht="14.25" customHeight="1" thickBot="1">
      <c r="A24" s="194"/>
      <c r="B24" s="208"/>
      <c r="C24" s="194"/>
      <c r="D24" s="194"/>
      <c r="E24" s="194"/>
      <c r="F24" s="106"/>
      <c r="G24" s="106"/>
      <c r="H24" s="239"/>
      <c r="I24" s="240"/>
      <c r="J24" s="194"/>
      <c r="K24" s="204"/>
      <c r="L24" s="202"/>
      <c r="M24" s="195"/>
      <c r="N24" s="196"/>
      <c r="O24" s="194"/>
    </row>
    <row r="25" spans="1:15" ht="14.25" customHeight="1" thickBot="1">
      <c r="A25" s="193">
        <v>24</v>
      </c>
      <c r="B25" s="207"/>
      <c r="C25" s="193"/>
      <c r="D25" s="193"/>
      <c r="E25" s="211"/>
      <c r="F25" s="106"/>
      <c r="G25" s="106"/>
      <c r="H25" s="237"/>
      <c r="I25" s="238"/>
      <c r="J25" s="193"/>
      <c r="K25" s="193"/>
      <c r="L25" s="201"/>
      <c r="M25" s="205"/>
      <c r="N25" s="206"/>
      <c r="O25" s="193"/>
    </row>
    <row r="26" spans="1:15" ht="14.25" customHeight="1" thickBot="1">
      <c r="A26" s="194"/>
      <c r="B26" s="208"/>
      <c r="C26" s="194"/>
      <c r="D26" s="194"/>
      <c r="E26" s="194"/>
      <c r="F26" s="106"/>
      <c r="G26" s="106"/>
      <c r="H26" s="239"/>
      <c r="I26" s="240"/>
      <c r="J26" s="194"/>
      <c r="K26" s="194"/>
      <c r="L26" s="202"/>
      <c r="M26" s="195"/>
      <c r="N26" s="196"/>
      <c r="O26" s="194"/>
    </row>
    <row r="27" spans="1:15" ht="14.25" customHeight="1" thickBot="1">
      <c r="A27" s="193">
        <v>24</v>
      </c>
      <c r="B27" s="207"/>
      <c r="C27" s="193"/>
      <c r="D27" s="193"/>
      <c r="E27" s="211"/>
      <c r="F27" s="106"/>
      <c r="G27" s="106"/>
      <c r="H27" s="237"/>
      <c r="I27" s="238"/>
      <c r="J27" s="193"/>
      <c r="K27" s="193"/>
      <c r="L27" s="201"/>
      <c r="M27" s="205"/>
      <c r="N27" s="206"/>
      <c r="O27" s="193"/>
    </row>
    <row r="28" spans="1:15" ht="14.25" customHeight="1" thickBot="1">
      <c r="A28" s="194"/>
      <c r="B28" s="208"/>
      <c r="C28" s="194"/>
      <c r="D28" s="194"/>
      <c r="E28" s="194"/>
      <c r="F28" s="106"/>
      <c r="G28" s="106"/>
      <c r="H28" s="239"/>
      <c r="I28" s="240"/>
      <c r="J28" s="194"/>
      <c r="K28" s="194"/>
      <c r="L28" s="202"/>
      <c r="M28" s="195"/>
      <c r="N28" s="196"/>
      <c r="O28" s="194"/>
    </row>
    <row r="29" spans="1:15" ht="7.2" customHeight="1">
      <c r="A29" s="9"/>
      <c r="B29" s="14"/>
      <c r="C29" s="9"/>
      <c r="D29" s="9"/>
      <c r="E29" s="9"/>
      <c r="F29" s="10"/>
      <c r="G29" s="209" t="s">
        <v>9</v>
      </c>
      <c r="H29" s="205"/>
      <c r="I29" s="206"/>
      <c r="J29" s="193"/>
      <c r="K29" s="193"/>
      <c r="L29" s="201">
        <f>SUM(L9:L28)</f>
        <v>6852.4000000000005</v>
      </c>
      <c r="M29" s="197"/>
      <c r="N29" s="198"/>
      <c r="O29" s="193"/>
    </row>
    <row r="30" spans="1:15" ht="14.25" customHeight="1" thickBot="1">
      <c r="A30" s="9"/>
      <c r="B30" s="14"/>
      <c r="C30" s="9"/>
      <c r="D30" s="9"/>
      <c r="E30" s="9"/>
      <c r="F30" s="9"/>
      <c r="G30" s="210"/>
      <c r="H30" s="195"/>
      <c r="I30" s="196"/>
      <c r="J30" s="194"/>
      <c r="K30" s="194"/>
      <c r="L30" s="202"/>
      <c r="M30" s="199"/>
      <c r="N30" s="200"/>
      <c r="O30" s="194"/>
    </row>
    <row r="31" spans="1:15" ht="15.75" customHeight="1">
      <c r="A31" s="11"/>
      <c r="B31" s="16"/>
    </row>
    <row r="32" spans="1:15" ht="15.75" customHeight="1">
      <c r="A32" s="11"/>
      <c r="B32" s="16"/>
    </row>
    <row r="33" spans="1:15">
      <c r="A33" s="234" t="s">
        <v>24</v>
      </c>
      <c r="B33" s="234"/>
      <c r="C33" s="234"/>
      <c r="D33" s="235" t="s">
        <v>25</v>
      </c>
      <c r="E33" s="235"/>
      <c r="F33" s="235"/>
      <c r="G33" s="235"/>
      <c r="H33" s="236" t="s">
        <v>26</v>
      </c>
      <c r="I33" s="236"/>
      <c r="J33" s="236"/>
      <c r="K33" s="236"/>
      <c r="L33" s="236"/>
    </row>
    <row r="34" spans="1:15">
      <c r="A34" s="11"/>
      <c r="B34" s="16"/>
    </row>
    <row r="35" spans="1:15">
      <c r="A35" s="23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25"/>
      <c r="N35" s="25"/>
      <c r="O35" s="25"/>
    </row>
  </sheetData>
  <mergeCells count="152">
    <mergeCell ref="O29:O30"/>
    <mergeCell ref="A33:C33"/>
    <mergeCell ref="D33:G33"/>
    <mergeCell ref="H33:L33"/>
    <mergeCell ref="G29:G30"/>
    <mergeCell ref="H29:I30"/>
    <mergeCell ref="J29:J30"/>
    <mergeCell ref="K29:K30"/>
    <mergeCell ref="L29:L30"/>
    <mergeCell ref="M29:N30"/>
    <mergeCell ref="J27:J28"/>
    <mergeCell ref="K27:K28"/>
    <mergeCell ref="L27:L28"/>
    <mergeCell ref="M27:N27"/>
    <mergeCell ref="O27:O28"/>
    <mergeCell ref="M28:N28"/>
    <mergeCell ref="A27:A28"/>
    <mergeCell ref="B27:B28"/>
    <mergeCell ref="C27:C28"/>
    <mergeCell ref="D27:D28"/>
    <mergeCell ref="E27:E28"/>
    <mergeCell ref="H27:I28"/>
    <mergeCell ref="J25:J26"/>
    <mergeCell ref="K25:K26"/>
    <mergeCell ref="L25:L26"/>
    <mergeCell ref="M25:N25"/>
    <mergeCell ref="O25:O26"/>
    <mergeCell ref="M26:N26"/>
    <mergeCell ref="A25:A26"/>
    <mergeCell ref="B25:B26"/>
    <mergeCell ref="C25:C26"/>
    <mergeCell ref="D25:D26"/>
    <mergeCell ref="E25:E26"/>
    <mergeCell ref="H25:I26"/>
    <mergeCell ref="J23:J24"/>
    <mergeCell ref="K23:K24"/>
    <mergeCell ref="L23:L24"/>
    <mergeCell ref="M23:N23"/>
    <mergeCell ref="O23:O24"/>
    <mergeCell ref="M24:N24"/>
    <mergeCell ref="A23:A24"/>
    <mergeCell ref="B23:B24"/>
    <mergeCell ref="C23:C24"/>
    <mergeCell ref="D23:D24"/>
    <mergeCell ref="E23:E24"/>
    <mergeCell ref="H23:I24"/>
    <mergeCell ref="J21:J22"/>
    <mergeCell ref="K21:K22"/>
    <mergeCell ref="L21:L22"/>
    <mergeCell ref="M21:N21"/>
    <mergeCell ref="O21:O22"/>
    <mergeCell ref="M22:N22"/>
    <mergeCell ref="A21:A22"/>
    <mergeCell ref="B21:B22"/>
    <mergeCell ref="C21:C22"/>
    <mergeCell ref="D21:D22"/>
    <mergeCell ref="E21:E22"/>
    <mergeCell ref="H21:I22"/>
    <mergeCell ref="J19:J20"/>
    <mergeCell ref="K19:K20"/>
    <mergeCell ref="L19:L20"/>
    <mergeCell ref="M19:N19"/>
    <mergeCell ref="O19:O20"/>
    <mergeCell ref="M20:N20"/>
    <mergeCell ref="A19:A20"/>
    <mergeCell ref="B19:B20"/>
    <mergeCell ref="C19:C20"/>
    <mergeCell ref="D19:D20"/>
    <mergeCell ref="E19:E20"/>
    <mergeCell ref="H19:I20"/>
    <mergeCell ref="J17:J18"/>
    <mergeCell ref="K17:K18"/>
    <mergeCell ref="L17:L18"/>
    <mergeCell ref="M17:N17"/>
    <mergeCell ref="O17:O18"/>
    <mergeCell ref="M18:N18"/>
    <mergeCell ref="A17:A18"/>
    <mergeCell ref="B17:B18"/>
    <mergeCell ref="C17:C18"/>
    <mergeCell ref="D17:D18"/>
    <mergeCell ref="E17:E18"/>
    <mergeCell ref="H17:I18"/>
    <mergeCell ref="M15:N15"/>
    <mergeCell ref="O15:O16"/>
    <mergeCell ref="M16:N16"/>
    <mergeCell ref="A15:A16"/>
    <mergeCell ref="B15:B16"/>
    <mergeCell ref="C15:C16"/>
    <mergeCell ref="D15:D16"/>
    <mergeCell ref="E15:E16"/>
    <mergeCell ref="H15:I16"/>
    <mergeCell ref="A13:A14"/>
    <mergeCell ref="B13:B14"/>
    <mergeCell ref="C13:C14"/>
    <mergeCell ref="D13:D14"/>
    <mergeCell ref="E13:E14"/>
    <mergeCell ref="H13:I14"/>
    <mergeCell ref="J15:J16"/>
    <mergeCell ref="K15:K16"/>
    <mergeCell ref="L15:L16"/>
    <mergeCell ref="O11:O12"/>
    <mergeCell ref="M12:N12"/>
    <mergeCell ref="L9:L10"/>
    <mergeCell ref="M9:N9"/>
    <mergeCell ref="O9:O10"/>
    <mergeCell ref="M10:N10"/>
    <mergeCell ref="J13:J14"/>
    <mergeCell ref="K13:K14"/>
    <mergeCell ref="L13:L14"/>
    <mergeCell ref="M13:N13"/>
    <mergeCell ref="O13:O14"/>
    <mergeCell ref="M14:N14"/>
    <mergeCell ref="A11:A12"/>
    <mergeCell ref="B11:B12"/>
    <mergeCell ref="C11:C12"/>
    <mergeCell ref="D11:D12"/>
    <mergeCell ref="E11:E12"/>
    <mergeCell ref="H11:I12"/>
    <mergeCell ref="F8:G8"/>
    <mergeCell ref="M8:N8"/>
    <mergeCell ref="A9:A10"/>
    <mergeCell ref="B9:B10"/>
    <mergeCell ref="C9:C10"/>
    <mergeCell ref="D9:D10"/>
    <mergeCell ref="E9:E10"/>
    <mergeCell ref="H9:I10"/>
    <mergeCell ref="J9:J10"/>
    <mergeCell ref="K9:K10"/>
    <mergeCell ref="J11:J12"/>
    <mergeCell ref="K11:K12"/>
    <mergeCell ref="L11:L12"/>
    <mergeCell ref="M11:N11"/>
    <mergeCell ref="M4:N4"/>
    <mergeCell ref="F5:G5"/>
    <mergeCell ref="H5:I5"/>
    <mergeCell ref="M5:N5"/>
    <mergeCell ref="F6:G6"/>
    <mergeCell ref="H6:I6"/>
    <mergeCell ref="M6:N6"/>
    <mergeCell ref="H7:I7"/>
    <mergeCell ref="M7:N7"/>
    <mergeCell ref="A3:C3"/>
    <mergeCell ref="F3:H3"/>
    <mergeCell ref="J3:L3"/>
    <mergeCell ref="A4:A7"/>
    <mergeCell ref="B4:B7"/>
    <mergeCell ref="C4:C7"/>
    <mergeCell ref="D4:D7"/>
    <mergeCell ref="E4:E7"/>
    <mergeCell ref="F4:G4"/>
    <mergeCell ref="H4:I4"/>
    <mergeCell ref="K4:K7"/>
  </mergeCells>
  <pageMargins left="0.13" right="0.19" top="0.45" bottom="0.33" header="0.31496062992125984" footer="0.31496062992125984"/>
  <pageSetup paperSize="9" scale="97" orientation="landscape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35"/>
  <sheetViews>
    <sheetView zoomScaleNormal="100" workbookViewId="0">
      <selection activeCell="J19" sqref="J19:J20"/>
    </sheetView>
  </sheetViews>
  <sheetFormatPr defaultRowHeight="14.4"/>
  <cols>
    <col min="1" max="1" width="10.88671875" bestFit="1" customWidth="1"/>
    <col min="2" max="2" width="15" bestFit="1" customWidth="1"/>
    <col min="3" max="4" width="10.88671875" customWidth="1"/>
    <col min="5" max="5" width="10.88671875" bestFit="1" customWidth="1"/>
    <col min="8" max="8" width="3" bestFit="1" customWidth="1"/>
    <col min="9" max="9" width="3.77734375" customWidth="1"/>
    <col min="10" max="10" width="7.33203125" customWidth="1"/>
    <col min="11" max="11" width="9.33203125" bestFit="1" customWidth="1"/>
    <col min="12" max="12" width="12.6640625" style="13" customWidth="1"/>
    <col min="15" max="15" width="9.6640625" bestFit="1" customWidth="1"/>
  </cols>
  <sheetData>
    <row r="1" spans="1:15">
      <c r="A1" s="11"/>
      <c r="B1" s="15"/>
      <c r="F1" s="11"/>
    </row>
    <row r="2" spans="1:15" ht="25.2">
      <c r="A2" s="35" t="s">
        <v>38</v>
      </c>
      <c r="B2" s="35"/>
      <c r="C2" s="35"/>
      <c r="D2" s="35"/>
      <c r="E2" s="35"/>
      <c r="F2" s="35"/>
      <c r="G2" s="35"/>
      <c r="H2" s="35"/>
      <c r="I2" s="35"/>
    </row>
    <row r="3" spans="1:15" ht="15" thickBot="1">
      <c r="A3" s="241" t="s">
        <v>78</v>
      </c>
      <c r="B3" s="241"/>
      <c r="C3" s="241"/>
      <c r="D3" s="21"/>
      <c r="F3" s="233" t="s">
        <v>111</v>
      </c>
      <c r="G3" s="233"/>
      <c r="H3" s="233"/>
      <c r="I3" s="1"/>
      <c r="J3" s="233" t="s">
        <v>112</v>
      </c>
      <c r="K3" s="233"/>
      <c r="L3" s="233"/>
    </row>
    <row r="4" spans="1:15" ht="18.75" customHeight="1">
      <c r="A4" s="222" t="s">
        <v>0</v>
      </c>
      <c r="B4" s="228" t="s">
        <v>1</v>
      </c>
      <c r="C4" s="213" t="s">
        <v>2</v>
      </c>
      <c r="D4" s="222" t="s">
        <v>41</v>
      </c>
      <c r="E4" s="222" t="s">
        <v>3</v>
      </c>
      <c r="F4" s="218" t="s">
        <v>4</v>
      </c>
      <c r="G4" s="219"/>
      <c r="H4" s="218" t="s">
        <v>6</v>
      </c>
      <c r="I4" s="219"/>
      <c r="J4" s="114"/>
      <c r="K4" s="213" t="s">
        <v>8</v>
      </c>
      <c r="L4" s="32"/>
      <c r="M4" s="218" t="s">
        <v>10</v>
      </c>
      <c r="N4" s="219"/>
      <c r="O4" s="118" t="s">
        <v>14</v>
      </c>
    </row>
    <row r="5" spans="1:15" ht="33" customHeight="1">
      <c r="A5" s="223"/>
      <c r="B5" s="229"/>
      <c r="C5" s="214"/>
      <c r="D5" s="223"/>
      <c r="E5" s="223"/>
      <c r="F5" s="220" t="s">
        <v>5</v>
      </c>
      <c r="G5" s="221"/>
      <c r="H5" s="220">
        <v>3.7</v>
      </c>
      <c r="I5" s="221"/>
      <c r="J5" s="115"/>
      <c r="K5" s="214"/>
      <c r="L5" s="33"/>
      <c r="M5" s="220" t="s">
        <v>11</v>
      </c>
      <c r="N5" s="221"/>
      <c r="O5" s="119" t="s">
        <v>15</v>
      </c>
    </row>
    <row r="6" spans="1:15" ht="16.5" customHeight="1">
      <c r="A6" s="223"/>
      <c r="B6" s="229"/>
      <c r="C6" s="214"/>
      <c r="D6" s="223"/>
      <c r="E6" s="223"/>
      <c r="F6" s="225"/>
      <c r="G6" s="226"/>
      <c r="H6" s="220" t="s">
        <v>7</v>
      </c>
      <c r="I6" s="221"/>
      <c r="J6" s="115"/>
      <c r="K6" s="214"/>
      <c r="L6" s="33"/>
      <c r="M6" s="220" t="s">
        <v>12</v>
      </c>
      <c r="N6" s="221"/>
      <c r="O6" s="119" t="s">
        <v>16</v>
      </c>
    </row>
    <row r="7" spans="1:15" ht="15" thickBot="1">
      <c r="A7" s="224"/>
      <c r="B7" s="230"/>
      <c r="C7" s="215"/>
      <c r="D7" s="224"/>
      <c r="E7" s="224"/>
      <c r="F7" s="5" t="s">
        <v>17</v>
      </c>
      <c r="G7" s="6" t="s">
        <v>18</v>
      </c>
      <c r="H7" s="225"/>
      <c r="I7" s="226"/>
      <c r="J7" s="116" t="s">
        <v>56</v>
      </c>
      <c r="K7" s="215"/>
      <c r="L7" s="34"/>
      <c r="M7" s="231" t="s">
        <v>13</v>
      </c>
      <c r="N7" s="232"/>
      <c r="O7" s="4"/>
    </row>
    <row r="8" spans="1:15" ht="15" thickBot="1">
      <c r="A8" s="115">
        <v>1</v>
      </c>
      <c r="B8" s="17">
        <v>2</v>
      </c>
      <c r="C8" s="119"/>
      <c r="D8" s="119"/>
      <c r="E8" s="119">
        <v>3</v>
      </c>
      <c r="F8" s="216">
        <v>4</v>
      </c>
      <c r="G8" s="227"/>
      <c r="H8" s="117">
        <v>8</v>
      </c>
      <c r="I8" s="31"/>
      <c r="J8" s="119">
        <v>10</v>
      </c>
      <c r="K8" s="119">
        <v>11</v>
      </c>
      <c r="L8" s="12">
        <v>12</v>
      </c>
      <c r="M8" s="216">
        <v>13</v>
      </c>
      <c r="N8" s="217"/>
      <c r="O8" s="119">
        <v>14</v>
      </c>
    </row>
    <row r="9" spans="1:15" ht="15.75" customHeight="1" thickBot="1">
      <c r="A9" s="193">
        <v>15</v>
      </c>
      <c r="B9" s="207" t="s">
        <v>28</v>
      </c>
      <c r="C9" s="193" t="s">
        <v>101</v>
      </c>
      <c r="D9" s="193" t="s">
        <v>76</v>
      </c>
      <c r="E9" s="211">
        <v>41477</v>
      </c>
      <c r="F9" s="113" t="s">
        <v>19</v>
      </c>
      <c r="G9" s="113" t="s">
        <v>40</v>
      </c>
      <c r="H9" s="237">
        <v>3.7</v>
      </c>
      <c r="I9" s="238"/>
      <c r="J9" s="193">
        <f>304*2</f>
        <v>608</v>
      </c>
      <c r="K9" s="193" t="s">
        <v>30</v>
      </c>
      <c r="L9" s="201">
        <f>H9*J9</f>
        <v>2249.6</v>
      </c>
      <c r="M9" s="205"/>
      <c r="N9" s="206"/>
      <c r="O9" s="193">
        <v>106510183</v>
      </c>
    </row>
    <row r="10" spans="1:15" ht="15" thickBot="1">
      <c r="A10" s="194"/>
      <c r="B10" s="208"/>
      <c r="C10" s="194"/>
      <c r="D10" s="194"/>
      <c r="E10" s="194"/>
      <c r="F10" s="113" t="s">
        <v>23</v>
      </c>
      <c r="G10" s="113" t="s">
        <v>21</v>
      </c>
      <c r="H10" s="239"/>
      <c r="I10" s="240"/>
      <c r="J10" s="194"/>
      <c r="K10" s="194"/>
      <c r="L10" s="202"/>
      <c r="M10" s="195"/>
      <c r="N10" s="196"/>
      <c r="O10" s="194"/>
    </row>
    <row r="11" spans="1:15" ht="15.75" customHeight="1" thickBot="1">
      <c r="A11" s="193">
        <v>16</v>
      </c>
      <c r="B11" s="207" t="s">
        <v>36</v>
      </c>
      <c r="C11" s="193" t="s">
        <v>100</v>
      </c>
      <c r="D11" s="193" t="s">
        <v>76</v>
      </c>
      <c r="E11" s="211">
        <v>41477</v>
      </c>
      <c r="F11" s="113" t="s">
        <v>23</v>
      </c>
      <c r="G11" s="113" t="s">
        <v>40</v>
      </c>
      <c r="H11" s="237">
        <v>3.7</v>
      </c>
      <c r="I11" s="238"/>
      <c r="J11" s="193">
        <f>190*2</f>
        <v>380</v>
      </c>
      <c r="K11" s="193" t="s">
        <v>37</v>
      </c>
      <c r="L11" s="201">
        <f>H11*J11</f>
        <v>1406</v>
      </c>
      <c r="M11" s="205"/>
      <c r="N11" s="206"/>
      <c r="O11" s="193">
        <v>111539593</v>
      </c>
    </row>
    <row r="12" spans="1:15" ht="15.75" customHeight="1" thickBot="1">
      <c r="A12" s="194"/>
      <c r="B12" s="208"/>
      <c r="C12" s="194"/>
      <c r="D12" s="194"/>
      <c r="E12" s="194"/>
      <c r="F12" s="113" t="s">
        <v>19</v>
      </c>
      <c r="G12" s="113" t="s">
        <v>21</v>
      </c>
      <c r="H12" s="239"/>
      <c r="I12" s="240"/>
      <c r="J12" s="194"/>
      <c r="K12" s="194"/>
      <c r="L12" s="202"/>
      <c r="M12" s="195"/>
      <c r="N12" s="196"/>
      <c r="O12" s="194"/>
    </row>
    <row r="13" spans="1:15" ht="15.75" customHeight="1" thickBot="1">
      <c r="A13" s="193">
        <v>17</v>
      </c>
      <c r="B13" s="207" t="s">
        <v>75</v>
      </c>
      <c r="C13" s="193" t="s">
        <v>22</v>
      </c>
      <c r="D13" s="193" t="s">
        <v>76</v>
      </c>
      <c r="E13" s="211">
        <v>41477</v>
      </c>
      <c r="F13" s="113" t="s">
        <v>23</v>
      </c>
      <c r="G13" s="113" t="s">
        <v>40</v>
      </c>
      <c r="H13" s="237">
        <v>3.7</v>
      </c>
      <c r="I13" s="238"/>
      <c r="J13" s="193">
        <v>120</v>
      </c>
      <c r="K13" s="193" t="s">
        <v>77</v>
      </c>
      <c r="L13" s="201">
        <f>H13*J13</f>
        <v>444</v>
      </c>
      <c r="M13" s="205"/>
      <c r="N13" s="206"/>
      <c r="O13" s="193">
        <v>110213480</v>
      </c>
    </row>
    <row r="14" spans="1:15" ht="15.75" customHeight="1" thickBot="1">
      <c r="A14" s="194"/>
      <c r="B14" s="208"/>
      <c r="C14" s="194"/>
      <c r="D14" s="194"/>
      <c r="E14" s="194"/>
      <c r="F14" s="113" t="s">
        <v>19</v>
      </c>
      <c r="G14" s="113" t="s">
        <v>21</v>
      </c>
      <c r="H14" s="239"/>
      <c r="I14" s="240"/>
      <c r="J14" s="194"/>
      <c r="K14" s="194"/>
      <c r="L14" s="202"/>
      <c r="M14" s="195"/>
      <c r="N14" s="196"/>
      <c r="O14" s="194"/>
    </row>
    <row r="15" spans="1:15" ht="14.25" customHeight="1" thickBot="1">
      <c r="A15" s="193">
        <v>19</v>
      </c>
      <c r="B15" s="207" t="s">
        <v>36</v>
      </c>
      <c r="C15" s="193" t="s">
        <v>76</v>
      </c>
      <c r="D15" s="193" t="s">
        <v>93</v>
      </c>
      <c r="E15" s="211">
        <v>41479</v>
      </c>
      <c r="F15" s="113" t="s">
        <v>23</v>
      </c>
      <c r="G15" s="113" t="s">
        <v>40</v>
      </c>
      <c r="H15" s="237">
        <v>3.7</v>
      </c>
      <c r="I15" s="238"/>
      <c r="J15" s="193">
        <v>175</v>
      </c>
      <c r="K15" s="193" t="s">
        <v>37</v>
      </c>
      <c r="L15" s="201">
        <f>H15*J15</f>
        <v>647.5</v>
      </c>
      <c r="M15" s="205"/>
      <c r="N15" s="206"/>
      <c r="O15" s="193">
        <v>111539593</v>
      </c>
    </row>
    <row r="16" spans="1:15" ht="14.25" customHeight="1" thickBot="1">
      <c r="A16" s="194"/>
      <c r="B16" s="208"/>
      <c r="C16" s="194"/>
      <c r="D16" s="194"/>
      <c r="E16" s="194"/>
      <c r="F16" s="113" t="s">
        <v>19</v>
      </c>
      <c r="G16" s="113" t="s">
        <v>21</v>
      </c>
      <c r="H16" s="239"/>
      <c r="I16" s="240"/>
      <c r="J16" s="194"/>
      <c r="K16" s="194"/>
      <c r="L16" s="202"/>
      <c r="M16" s="195"/>
      <c r="N16" s="196"/>
      <c r="O16" s="194"/>
    </row>
    <row r="17" spans="1:15" ht="14.25" customHeight="1" thickBot="1">
      <c r="A17" s="193">
        <v>20</v>
      </c>
      <c r="B17" s="207" t="s">
        <v>48</v>
      </c>
      <c r="C17" s="193" t="s">
        <v>49</v>
      </c>
      <c r="D17" s="193" t="s">
        <v>76</v>
      </c>
      <c r="E17" s="211">
        <v>41477</v>
      </c>
      <c r="F17" s="120" t="s">
        <v>19</v>
      </c>
      <c r="G17" s="120" t="s">
        <v>20</v>
      </c>
      <c r="H17" s="237">
        <v>3.7</v>
      </c>
      <c r="I17" s="238"/>
      <c r="J17" s="193">
        <f>306*2</f>
        <v>612</v>
      </c>
      <c r="K17" s="193" t="s">
        <v>50</v>
      </c>
      <c r="L17" s="201">
        <f>H17*J17</f>
        <v>2264.4</v>
      </c>
      <c r="M17" s="205"/>
      <c r="N17" s="206"/>
      <c r="O17" s="193">
        <v>106510183</v>
      </c>
    </row>
    <row r="18" spans="1:15" ht="14.25" customHeight="1" thickBot="1">
      <c r="A18" s="194"/>
      <c r="B18" s="208"/>
      <c r="C18" s="194"/>
      <c r="D18" s="194"/>
      <c r="E18" s="194"/>
      <c r="F18" s="120" t="s">
        <v>23</v>
      </c>
      <c r="G18" s="120" t="s">
        <v>21</v>
      </c>
      <c r="H18" s="239"/>
      <c r="I18" s="240"/>
      <c r="J18" s="194"/>
      <c r="K18" s="194"/>
      <c r="L18" s="202"/>
      <c r="M18" s="195"/>
      <c r="N18" s="196"/>
      <c r="O18" s="194"/>
    </row>
    <row r="19" spans="1:15" ht="14.25" customHeight="1" thickBot="1">
      <c r="A19" s="193">
        <v>21</v>
      </c>
      <c r="B19" s="207"/>
      <c r="C19" s="193"/>
      <c r="D19" s="193"/>
      <c r="E19" s="211"/>
      <c r="F19" s="113"/>
      <c r="G19" s="113"/>
      <c r="H19" s="237"/>
      <c r="I19" s="238"/>
      <c r="J19" s="193"/>
      <c r="K19" s="193"/>
      <c r="L19" s="201"/>
      <c r="M19" s="205"/>
      <c r="N19" s="206"/>
      <c r="O19" s="193"/>
    </row>
    <row r="20" spans="1:15" ht="14.25" customHeight="1" thickBot="1">
      <c r="A20" s="194"/>
      <c r="B20" s="208"/>
      <c r="C20" s="194"/>
      <c r="D20" s="194"/>
      <c r="E20" s="194"/>
      <c r="F20" s="113"/>
      <c r="G20" s="113"/>
      <c r="H20" s="239"/>
      <c r="I20" s="240"/>
      <c r="J20" s="194"/>
      <c r="K20" s="194"/>
      <c r="L20" s="202"/>
      <c r="M20" s="195"/>
      <c r="N20" s="196"/>
      <c r="O20" s="194"/>
    </row>
    <row r="21" spans="1:15" ht="14.25" customHeight="1" thickBot="1">
      <c r="A21" s="193">
        <v>22</v>
      </c>
      <c r="B21" s="207"/>
      <c r="C21" s="193"/>
      <c r="D21" s="193"/>
      <c r="E21" s="211"/>
      <c r="F21" s="113"/>
      <c r="G21" s="113"/>
      <c r="H21" s="237"/>
      <c r="I21" s="238"/>
      <c r="J21" s="193"/>
      <c r="K21" s="193"/>
      <c r="L21" s="201"/>
      <c r="M21" s="205"/>
      <c r="N21" s="206"/>
      <c r="O21" s="193"/>
    </row>
    <row r="22" spans="1:15" ht="14.25" customHeight="1" thickBot="1">
      <c r="A22" s="194"/>
      <c r="B22" s="208"/>
      <c r="C22" s="194"/>
      <c r="D22" s="194"/>
      <c r="E22" s="194"/>
      <c r="F22" s="113"/>
      <c r="G22" s="113"/>
      <c r="H22" s="239"/>
      <c r="I22" s="240"/>
      <c r="J22" s="194"/>
      <c r="K22" s="194"/>
      <c r="L22" s="202"/>
      <c r="M22" s="195"/>
      <c r="N22" s="196"/>
      <c r="O22" s="194"/>
    </row>
    <row r="23" spans="1:15" ht="14.25" customHeight="1" thickBot="1">
      <c r="A23" s="193">
        <v>23</v>
      </c>
      <c r="B23" s="207"/>
      <c r="C23" s="193"/>
      <c r="D23" s="193"/>
      <c r="E23" s="211"/>
      <c r="F23" s="113"/>
      <c r="G23" s="113"/>
      <c r="H23" s="237"/>
      <c r="I23" s="238"/>
      <c r="J23" s="193"/>
      <c r="K23" s="203"/>
      <c r="L23" s="201"/>
      <c r="M23" s="205"/>
      <c r="N23" s="206"/>
      <c r="O23" s="193"/>
    </row>
    <row r="24" spans="1:15" ht="14.25" customHeight="1" thickBot="1">
      <c r="A24" s="194"/>
      <c r="B24" s="208"/>
      <c r="C24" s="194"/>
      <c r="D24" s="194"/>
      <c r="E24" s="194"/>
      <c r="F24" s="113"/>
      <c r="G24" s="113"/>
      <c r="H24" s="239"/>
      <c r="I24" s="240"/>
      <c r="J24" s="194"/>
      <c r="K24" s="204"/>
      <c r="L24" s="202"/>
      <c r="M24" s="195"/>
      <c r="N24" s="196"/>
      <c r="O24" s="194"/>
    </row>
    <row r="25" spans="1:15" ht="14.25" customHeight="1" thickBot="1">
      <c r="A25" s="193">
        <v>24</v>
      </c>
      <c r="B25" s="207"/>
      <c r="C25" s="193"/>
      <c r="D25" s="193"/>
      <c r="E25" s="211"/>
      <c r="F25" s="113"/>
      <c r="G25" s="113"/>
      <c r="H25" s="237"/>
      <c r="I25" s="238"/>
      <c r="J25" s="193"/>
      <c r="K25" s="193"/>
      <c r="L25" s="201"/>
      <c r="M25" s="205"/>
      <c r="N25" s="206"/>
      <c r="O25" s="193"/>
    </row>
    <row r="26" spans="1:15" ht="14.25" customHeight="1" thickBot="1">
      <c r="A26" s="194"/>
      <c r="B26" s="208"/>
      <c r="C26" s="194"/>
      <c r="D26" s="194"/>
      <c r="E26" s="194"/>
      <c r="F26" s="113"/>
      <c r="G26" s="113"/>
      <c r="H26" s="239"/>
      <c r="I26" s="240"/>
      <c r="J26" s="194"/>
      <c r="K26" s="194"/>
      <c r="L26" s="202"/>
      <c r="M26" s="195"/>
      <c r="N26" s="196"/>
      <c r="O26" s="194"/>
    </row>
    <row r="27" spans="1:15" ht="14.25" customHeight="1" thickBot="1">
      <c r="A27" s="193">
        <v>24</v>
      </c>
      <c r="B27" s="207"/>
      <c r="C27" s="193"/>
      <c r="D27" s="193"/>
      <c r="E27" s="211"/>
      <c r="F27" s="113"/>
      <c r="G27" s="113"/>
      <c r="H27" s="237"/>
      <c r="I27" s="238"/>
      <c r="J27" s="193"/>
      <c r="K27" s="193"/>
      <c r="L27" s="201"/>
      <c r="M27" s="205"/>
      <c r="N27" s="206"/>
      <c r="O27" s="193"/>
    </row>
    <row r="28" spans="1:15" ht="14.25" customHeight="1" thickBot="1">
      <c r="A28" s="194"/>
      <c r="B28" s="208"/>
      <c r="C28" s="194"/>
      <c r="D28" s="194"/>
      <c r="E28" s="194"/>
      <c r="F28" s="113"/>
      <c r="G28" s="113"/>
      <c r="H28" s="239"/>
      <c r="I28" s="240"/>
      <c r="J28" s="194"/>
      <c r="K28" s="194"/>
      <c r="L28" s="202"/>
      <c r="M28" s="195"/>
      <c r="N28" s="196"/>
      <c r="O28" s="194"/>
    </row>
    <row r="29" spans="1:15" ht="7.2" customHeight="1">
      <c r="A29" s="9"/>
      <c r="B29" s="14"/>
      <c r="C29" s="9"/>
      <c r="D29" s="9"/>
      <c r="E29" s="9"/>
      <c r="F29" s="10"/>
      <c r="G29" s="209" t="s">
        <v>9</v>
      </c>
      <c r="H29" s="205"/>
      <c r="I29" s="206"/>
      <c r="J29" s="193"/>
      <c r="K29" s="193"/>
      <c r="L29" s="201">
        <f>SUM(L9:L28)</f>
        <v>7011.5</v>
      </c>
      <c r="M29" s="197"/>
      <c r="N29" s="198"/>
      <c r="O29" s="193"/>
    </row>
    <row r="30" spans="1:15" ht="14.25" customHeight="1" thickBot="1">
      <c r="A30" s="9"/>
      <c r="B30" s="14"/>
      <c r="C30" s="9"/>
      <c r="D30" s="9"/>
      <c r="E30" s="9"/>
      <c r="F30" s="9"/>
      <c r="G30" s="210"/>
      <c r="H30" s="195"/>
      <c r="I30" s="196"/>
      <c r="J30" s="194"/>
      <c r="K30" s="194"/>
      <c r="L30" s="202"/>
      <c r="M30" s="199"/>
      <c r="N30" s="200"/>
      <c r="O30" s="194"/>
    </row>
    <row r="31" spans="1:15" ht="15.75" customHeight="1">
      <c r="A31" s="11"/>
      <c r="B31" s="16"/>
    </row>
    <row r="32" spans="1:15" ht="15.75" customHeight="1">
      <c r="A32" s="11"/>
      <c r="B32" s="16"/>
    </row>
    <row r="33" spans="1:15">
      <c r="A33" s="234" t="s">
        <v>24</v>
      </c>
      <c r="B33" s="234"/>
      <c r="C33" s="234"/>
      <c r="D33" s="235" t="s">
        <v>25</v>
      </c>
      <c r="E33" s="235"/>
      <c r="F33" s="235"/>
      <c r="G33" s="235"/>
      <c r="H33" s="236" t="s">
        <v>26</v>
      </c>
      <c r="I33" s="236"/>
      <c r="J33" s="236"/>
      <c r="K33" s="236"/>
      <c r="L33" s="236"/>
    </row>
    <row r="34" spans="1:15">
      <c r="A34" s="11"/>
      <c r="B34" s="16"/>
    </row>
    <row r="35" spans="1:15">
      <c r="A35" s="23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25"/>
      <c r="N35" s="25"/>
      <c r="O35" s="25"/>
    </row>
  </sheetData>
  <mergeCells count="152">
    <mergeCell ref="A3:C3"/>
    <mergeCell ref="F3:H3"/>
    <mergeCell ref="J3:L3"/>
    <mergeCell ref="A4:A7"/>
    <mergeCell ref="B4:B7"/>
    <mergeCell ref="C4:C7"/>
    <mergeCell ref="D4:D7"/>
    <mergeCell ref="E4:E7"/>
    <mergeCell ref="F4:G4"/>
    <mergeCell ref="H4:I4"/>
    <mergeCell ref="K4:K7"/>
    <mergeCell ref="M4:N4"/>
    <mergeCell ref="F5:G5"/>
    <mergeCell ref="H5:I5"/>
    <mergeCell ref="M5:N5"/>
    <mergeCell ref="F6:G6"/>
    <mergeCell ref="H6:I6"/>
    <mergeCell ref="M6:N6"/>
    <mergeCell ref="H7:I7"/>
    <mergeCell ref="M7:N7"/>
    <mergeCell ref="A11:A12"/>
    <mergeCell ref="B11:B12"/>
    <mergeCell ref="C11:C12"/>
    <mergeCell ref="D11:D12"/>
    <mergeCell ref="E11:E12"/>
    <mergeCell ref="H11:I12"/>
    <mergeCell ref="F8:G8"/>
    <mergeCell ref="M8:N8"/>
    <mergeCell ref="A9:A10"/>
    <mergeCell ref="B9:B10"/>
    <mergeCell ref="C9:C10"/>
    <mergeCell ref="D9:D10"/>
    <mergeCell ref="E9:E10"/>
    <mergeCell ref="H9:I10"/>
    <mergeCell ref="J9:J10"/>
    <mergeCell ref="K9:K10"/>
    <mergeCell ref="J11:J12"/>
    <mergeCell ref="K11:K12"/>
    <mergeCell ref="L11:L12"/>
    <mergeCell ref="M11:N11"/>
    <mergeCell ref="O11:O12"/>
    <mergeCell ref="M12:N12"/>
    <mergeCell ref="L9:L10"/>
    <mergeCell ref="M9:N9"/>
    <mergeCell ref="O9:O10"/>
    <mergeCell ref="M10:N10"/>
    <mergeCell ref="J13:J14"/>
    <mergeCell ref="K13:K14"/>
    <mergeCell ref="L13:L14"/>
    <mergeCell ref="M13:N13"/>
    <mergeCell ref="O13:O14"/>
    <mergeCell ref="M14:N14"/>
    <mergeCell ref="A13:A14"/>
    <mergeCell ref="B13:B14"/>
    <mergeCell ref="C13:C14"/>
    <mergeCell ref="D13:D14"/>
    <mergeCell ref="E13:E14"/>
    <mergeCell ref="H13:I14"/>
    <mergeCell ref="J15:J16"/>
    <mergeCell ref="K15:K16"/>
    <mergeCell ref="L15:L16"/>
    <mergeCell ref="M15:N15"/>
    <mergeCell ref="O15:O16"/>
    <mergeCell ref="M16:N16"/>
    <mergeCell ref="A15:A16"/>
    <mergeCell ref="B15:B16"/>
    <mergeCell ref="C15:C16"/>
    <mergeCell ref="D15:D16"/>
    <mergeCell ref="E15:E16"/>
    <mergeCell ref="H15:I16"/>
    <mergeCell ref="J17:J18"/>
    <mergeCell ref="K17:K18"/>
    <mergeCell ref="L17:L18"/>
    <mergeCell ref="M17:N17"/>
    <mergeCell ref="O17:O18"/>
    <mergeCell ref="M18:N18"/>
    <mergeCell ref="A17:A18"/>
    <mergeCell ref="B17:B18"/>
    <mergeCell ref="C17:C18"/>
    <mergeCell ref="D17:D18"/>
    <mergeCell ref="E17:E18"/>
    <mergeCell ref="H17:I18"/>
    <mergeCell ref="J19:J20"/>
    <mergeCell ref="K19:K20"/>
    <mergeCell ref="L19:L20"/>
    <mergeCell ref="M19:N19"/>
    <mergeCell ref="O19:O20"/>
    <mergeCell ref="M20:N20"/>
    <mergeCell ref="A19:A20"/>
    <mergeCell ref="B19:B20"/>
    <mergeCell ref="C19:C20"/>
    <mergeCell ref="D19:D20"/>
    <mergeCell ref="E19:E20"/>
    <mergeCell ref="H19:I20"/>
    <mergeCell ref="J21:J22"/>
    <mergeCell ref="K21:K22"/>
    <mergeCell ref="L21:L22"/>
    <mergeCell ref="M21:N21"/>
    <mergeCell ref="O21:O22"/>
    <mergeCell ref="M22:N22"/>
    <mergeCell ref="A21:A22"/>
    <mergeCell ref="B21:B22"/>
    <mergeCell ref="C21:C22"/>
    <mergeCell ref="D21:D22"/>
    <mergeCell ref="E21:E22"/>
    <mergeCell ref="H21:I22"/>
    <mergeCell ref="J23:J24"/>
    <mergeCell ref="K23:K24"/>
    <mergeCell ref="L23:L24"/>
    <mergeCell ref="M23:N23"/>
    <mergeCell ref="O23:O24"/>
    <mergeCell ref="M24:N24"/>
    <mergeCell ref="A23:A24"/>
    <mergeCell ref="B23:B24"/>
    <mergeCell ref="C23:C24"/>
    <mergeCell ref="D23:D24"/>
    <mergeCell ref="E23:E24"/>
    <mergeCell ref="H23:I24"/>
    <mergeCell ref="J25:J26"/>
    <mergeCell ref="K25:K26"/>
    <mergeCell ref="L25:L26"/>
    <mergeCell ref="M25:N25"/>
    <mergeCell ref="O25:O26"/>
    <mergeCell ref="M26:N26"/>
    <mergeCell ref="A25:A26"/>
    <mergeCell ref="B25:B26"/>
    <mergeCell ref="C25:C26"/>
    <mergeCell ref="D25:D26"/>
    <mergeCell ref="E25:E26"/>
    <mergeCell ref="H25:I26"/>
    <mergeCell ref="J27:J28"/>
    <mergeCell ref="K27:K28"/>
    <mergeCell ref="L27:L28"/>
    <mergeCell ref="M27:N27"/>
    <mergeCell ref="O27:O28"/>
    <mergeCell ref="M28:N28"/>
    <mergeCell ref="A27:A28"/>
    <mergeCell ref="B27:B28"/>
    <mergeCell ref="C27:C28"/>
    <mergeCell ref="D27:D28"/>
    <mergeCell ref="E27:E28"/>
    <mergeCell ref="H27:I28"/>
    <mergeCell ref="O29:O30"/>
    <mergeCell ref="A33:C33"/>
    <mergeCell ref="D33:G33"/>
    <mergeCell ref="H33:L33"/>
    <mergeCell ref="G29:G30"/>
    <mergeCell ref="H29:I30"/>
    <mergeCell ref="J29:J30"/>
    <mergeCell ref="K29:K30"/>
    <mergeCell ref="L29:L30"/>
    <mergeCell ref="M29:N30"/>
  </mergeCells>
  <pageMargins left="0.13" right="0.19" top="0.45" bottom="0.33" header="0.31496062992125984" footer="0.31496062992125984"/>
  <pageSetup paperSize="9" scale="97" orientation="landscape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35"/>
  <sheetViews>
    <sheetView topLeftCell="A4" zoomScaleNormal="100" workbookViewId="0">
      <selection activeCell="D23" sqref="D23:D24"/>
    </sheetView>
  </sheetViews>
  <sheetFormatPr defaultRowHeight="14.4"/>
  <cols>
    <col min="1" max="1" width="10.88671875" bestFit="1" customWidth="1"/>
    <col min="2" max="2" width="15" bestFit="1" customWidth="1"/>
    <col min="3" max="4" width="10.88671875" customWidth="1"/>
    <col min="5" max="5" width="10.88671875" bestFit="1" customWidth="1"/>
    <col min="8" max="8" width="3" bestFit="1" customWidth="1"/>
    <col min="9" max="9" width="3.77734375" customWidth="1"/>
    <col min="10" max="10" width="7.33203125" customWidth="1"/>
    <col min="11" max="11" width="9.33203125" bestFit="1" customWidth="1"/>
    <col min="12" max="12" width="12.6640625" style="13" customWidth="1"/>
    <col min="15" max="15" width="9.6640625" bestFit="1" customWidth="1"/>
  </cols>
  <sheetData>
    <row r="1" spans="1:15">
      <c r="A1" s="11"/>
      <c r="B1" s="15"/>
      <c r="F1" s="11"/>
    </row>
    <row r="2" spans="1:15" ht="25.2">
      <c r="A2" s="35" t="s">
        <v>38</v>
      </c>
      <c r="B2" s="35"/>
      <c r="C2" s="35"/>
      <c r="D2" s="35"/>
      <c r="E2" s="35"/>
      <c r="F2" s="35"/>
      <c r="G2" s="35"/>
      <c r="H2" s="35"/>
      <c r="I2" s="35"/>
    </row>
    <row r="3" spans="1:15" ht="15" thickBot="1">
      <c r="A3" s="241" t="s">
        <v>78</v>
      </c>
      <c r="B3" s="241"/>
      <c r="C3" s="241"/>
      <c r="D3" s="21"/>
      <c r="F3" s="233" t="s">
        <v>113</v>
      </c>
      <c r="G3" s="233"/>
      <c r="H3" s="233"/>
      <c r="I3" s="1"/>
      <c r="J3" s="233" t="s">
        <v>114</v>
      </c>
      <c r="K3" s="233"/>
      <c r="L3" s="233"/>
    </row>
    <row r="4" spans="1:15" ht="18.75" customHeight="1">
      <c r="A4" s="222" t="s">
        <v>0</v>
      </c>
      <c r="B4" s="228" t="s">
        <v>1</v>
      </c>
      <c r="C4" s="213" t="s">
        <v>2</v>
      </c>
      <c r="D4" s="222" t="s">
        <v>41</v>
      </c>
      <c r="E4" s="222" t="s">
        <v>3</v>
      </c>
      <c r="F4" s="218" t="s">
        <v>4</v>
      </c>
      <c r="G4" s="219"/>
      <c r="H4" s="218" t="s">
        <v>6</v>
      </c>
      <c r="I4" s="219"/>
      <c r="J4" s="122"/>
      <c r="K4" s="213" t="s">
        <v>8</v>
      </c>
      <c r="L4" s="32"/>
      <c r="M4" s="218" t="s">
        <v>10</v>
      </c>
      <c r="N4" s="219"/>
      <c r="O4" s="126" t="s">
        <v>14</v>
      </c>
    </row>
    <row r="5" spans="1:15" ht="33" customHeight="1">
      <c r="A5" s="223"/>
      <c r="B5" s="229"/>
      <c r="C5" s="214"/>
      <c r="D5" s="223"/>
      <c r="E5" s="223"/>
      <c r="F5" s="220" t="s">
        <v>5</v>
      </c>
      <c r="G5" s="221"/>
      <c r="H5" s="220">
        <v>3.7</v>
      </c>
      <c r="I5" s="221"/>
      <c r="J5" s="123"/>
      <c r="K5" s="214"/>
      <c r="L5" s="33"/>
      <c r="M5" s="220" t="s">
        <v>11</v>
      </c>
      <c r="N5" s="221"/>
      <c r="O5" s="127" t="s">
        <v>15</v>
      </c>
    </row>
    <row r="6" spans="1:15" ht="16.5" customHeight="1">
      <c r="A6" s="223"/>
      <c r="B6" s="229"/>
      <c r="C6" s="214"/>
      <c r="D6" s="223"/>
      <c r="E6" s="223"/>
      <c r="F6" s="225"/>
      <c r="G6" s="226"/>
      <c r="H6" s="220" t="s">
        <v>7</v>
      </c>
      <c r="I6" s="221"/>
      <c r="J6" s="123"/>
      <c r="K6" s="214"/>
      <c r="L6" s="33"/>
      <c r="M6" s="220" t="s">
        <v>12</v>
      </c>
      <c r="N6" s="221"/>
      <c r="O6" s="127" t="s">
        <v>16</v>
      </c>
    </row>
    <row r="7" spans="1:15" ht="15" thickBot="1">
      <c r="A7" s="224"/>
      <c r="B7" s="230"/>
      <c r="C7" s="215"/>
      <c r="D7" s="224"/>
      <c r="E7" s="224"/>
      <c r="F7" s="5" t="s">
        <v>17</v>
      </c>
      <c r="G7" s="6" t="s">
        <v>18</v>
      </c>
      <c r="H7" s="225"/>
      <c r="I7" s="226"/>
      <c r="J7" s="124" t="s">
        <v>56</v>
      </c>
      <c r="K7" s="215"/>
      <c r="L7" s="34"/>
      <c r="M7" s="231" t="s">
        <v>13</v>
      </c>
      <c r="N7" s="232"/>
      <c r="O7" s="4"/>
    </row>
    <row r="8" spans="1:15" ht="15" thickBot="1">
      <c r="A8" s="123">
        <v>1</v>
      </c>
      <c r="B8" s="17">
        <v>2</v>
      </c>
      <c r="C8" s="127"/>
      <c r="D8" s="127"/>
      <c r="E8" s="127">
        <v>3</v>
      </c>
      <c r="F8" s="216">
        <v>4</v>
      </c>
      <c r="G8" s="227"/>
      <c r="H8" s="125">
        <v>8</v>
      </c>
      <c r="I8" s="31"/>
      <c r="J8" s="127">
        <v>10</v>
      </c>
      <c r="K8" s="127">
        <v>11</v>
      </c>
      <c r="L8" s="12">
        <v>12</v>
      </c>
      <c r="M8" s="216">
        <v>13</v>
      </c>
      <c r="N8" s="217"/>
      <c r="O8" s="127">
        <v>14</v>
      </c>
    </row>
    <row r="9" spans="1:15" ht="15.75" customHeight="1" thickBot="1">
      <c r="A9" s="193">
        <v>15</v>
      </c>
      <c r="B9" s="207" t="s">
        <v>28</v>
      </c>
      <c r="C9" s="193" t="s">
        <v>101</v>
      </c>
      <c r="D9" s="193" t="s">
        <v>76</v>
      </c>
      <c r="E9" s="211">
        <v>41484</v>
      </c>
      <c r="F9" s="121" t="s">
        <v>19</v>
      </c>
      <c r="G9" s="121" t="s">
        <v>40</v>
      </c>
      <c r="H9" s="237">
        <v>3.7</v>
      </c>
      <c r="I9" s="238"/>
      <c r="J9" s="193">
        <f>304*2</f>
        <v>608</v>
      </c>
      <c r="K9" s="193" t="s">
        <v>30</v>
      </c>
      <c r="L9" s="201">
        <f>H9*J9</f>
        <v>2249.6</v>
      </c>
      <c r="M9" s="205"/>
      <c r="N9" s="206"/>
      <c r="O9" s="193">
        <v>106510183</v>
      </c>
    </row>
    <row r="10" spans="1:15" ht="15" thickBot="1">
      <c r="A10" s="194"/>
      <c r="B10" s="208"/>
      <c r="C10" s="194"/>
      <c r="D10" s="194"/>
      <c r="E10" s="194"/>
      <c r="F10" s="121" t="s">
        <v>23</v>
      </c>
      <c r="G10" s="121" t="s">
        <v>21</v>
      </c>
      <c r="H10" s="239"/>
      <c r="I10" s="240"/>
      <c r="J10" s="194"/>
      <c r="K10" s="194"/>
      <c r="L10" s="202"/>
      <c r="M10" s="195"/>
      <c r="N10" s="196"/>
      <c r="O10" s="194"/>
    </row>
    <row r="11" spans="1:15" ht="15.75" customHeight="1" thickBot="1">
      <c r="A11" s="193">
        <v>16</v>
      </c>
      <c r="B11" s="207" t="s">
        <v>36</v>
      </c>
      <c r="C11" s="193" t="s">
        <v>100</v>
      </c>
      <c r="D11" s="193" t="s">
        <v>76</v>
      </c>
      <c r="E11" s="211">
        <v>41484</v>
      </c>
      <c r="F11" s="121" t="s">
        <v>23</v>
      </c>
      <c r="G11" s="121" t="s">
        <v>40</v>
      </c>
      <c r="H11" s="237">
        <v>3.7</v>
      </c>
      <c r="I11" s="238"/>
      <c r="J11" s="193">
        <f>190*2</f>
        <v>380</v>
      </c>
      <c r="K11" s="193" t="s">
        <v>37</v>
      </c>
      <c r="L11" s="201">
        <f>H11*J11</f>
        <v>1406</v>
      </c>
      <c r="M11" s="205"/>
      <c r="N11" s="206"/>
      <c r="O11" s="193">
        <v>111539593</v>
      </c>
    </row>
    <row r="12" spans="1:15" ht="15.75" customHeight="1" thickBot="1">
      <c r="A12" s="194"/>
      <c r="B12" s="208"/>
      <c r="C12" s="194"/>
      <c r="D12" s="194"/>
      <c r="E12" s="194"/>
      <c r="F12" s="121" t="s">
        <v>19</v>
      </c>
      <c r="G12" s="121" t="s">
        <v>21</v>
      </c>
      <c r="H12" s="239"/>
      <c r="I12" s="240"/>
      <c r="J12" s="194"/>
      <c r="K12" s="194"/>
      <c r="L12" s="202"/>
      <c r="M12" s="195"/>
      <c r="N12" s="196"/>
      <c r="O12" s="194"/>
    </row>
    <row r="13" spans="1:15" ht="15.75" customHeight="1" thickBot="1">
      <c r="A13" s="193">
        <v>17</v>
      </c>
      <c r="B13" s="207" t="s">
        <v>75</v>
      </c>
      <c r="C13" s="193" t="s">
        <v>22</v>
      </c>
      <c r="D13" s="193" t="s">
        <v>76</v>
      </c>
      <c r="E13" s="211">
        <v>41484</v>
      </c>
      <c r="F13" s="121" t="s">
        <v>23</v>
      </c>
      <c r="G13" s="121" t="s">
        <v>40</v>
      </c>
      <c r="H13" s="237">
        <v>3.7</v>
      </c>
      <c r="I13" s="238"/>
      <c r="J13" s="193">
        <v>120</v>
      </c>
      <c r="K13" s="193" t="s">
        <v>77</v>
      </c>
      <c r="L13" s="201">
        <f>H13*J13</f>
        <v>444</v>
      </c>
      <c r="M13" s="205"/>
      <c r="N13" s="206"/>
      <c r="O13" s="193">
        <v>110213480</v>
      </c>
    </row>
    <row r="14" spans="1:15" ht="15.75" customHeight="1" thickBot="1">
      <c r="A14" s="194"/>
      <c r="B14" s="208"/>
      <c r="C14" s="194"/>
      <c r="D14" s="194"/>
      <c r="E14" s="194"/>
      <c r="F14" s="121" t="s">
        <v>19</v>
      </c>
      <c r="G14" s="121" t="s">
        <v>21</v>
      </c>
      <c r="H14" s="239"/>
      <c r="I14" s="240"/>
      <c r="J14" s="194"/>
      <c r="K14" s="194"/>
      <c r="L14" s="202"/>
      <c r="M14" s="195"/>
      <c r="N14" s="196"/>
      <c r="O14" s="194"/>
    </row>
    <row r="15" spans="1:15" ht="14.25" customHeight="1" thickBot="1">
      <c r="A15" s="193">
        <v>19</v>
      </c>
      <c r="B15" s="207" t="s">
        <v>36</v>
      </c>
      <c r="C15" s="193" t="s">
        <v>76</v>
      </c>
      <c r="D15" s="193" t="s">
        <v>93</v>
      </c>
      <c r="E15" s="211">
        <v>41486</v>
      </c>
      <c r="F15" s="121" t="s">
        <v>23</v>
      </c>
      <c r="G15" s="121" t="s">
        <v>40</v>
      </c>
      <c r="H15" s="237">
        <v>3.7</v>
      </c>
      <c r="I15" s="238"/>
      <c r="J15" s="193">
        <v>200</v>
      </c>
      <c r="K15" s="193" t="s">
        <v>37</v>
      </c>
      <c r="L15" s="201">
        <f>H15*J15</f>
        <v>740</v>
      </c>
      <c r="M15" s="205"/>
      <c r="N15" s="206"/>
      <c r="O15" s="193">
        <v>111539593</v>
      </c>
    </row>
    <row r="16" spans="1:15" ht="14.25" customHeight="1" thickBot="1">
      <c r="A16" s="194"/>
      <c r="B16" s="208"/>
      <c r="C16" s="194"/>
      <c r="D16" s="194"/>
      <c r="E16" s="194"/>
      <c r="F16" s="121" t="s">
        <v>19</v>
      </c>
      <c r="G16" s="121" t="s">
        <v>21</v>
      </c>
      <c r="H16" s="239"/>
      <c r="I16" s="240"/>
      <c r="J16" s="194"/>
      <c r="K16" s="194"/>
      <c r="L16" s="202"/>
      <c r="M16" s="195"/>
      <c r="N16" s="196"/>
      <c r="O16" s="194"/>
    </row>
    <row r="17" spans="1:15" ht="14.25" customHeight="1" thickBot="1">
      <c r="A17" s="193">
        <v>20</v>
      </c>
      <c r="B17" s="207" t="s">
        <v>48</v>
      </c>
      <c r="C17" s="193" t="s">
        <v>49</v>
      </c>
      <c r="D17" s="193" t="s">
        <v>76</v>
      </c>
      <c r="E17" s="211">
        <v>41484</v>
      </c>
      <c r="F17" s="121" t="s">
        <v>19</v>
      </c>
      <c r="G17" s="121" t="s">
        <v>20</v>
      </c>
      <c r="H17" s="237">
        <v>3.7</v>
      </c>
      <c r="I17" s="238"/>
      <c r="J17" s="193">
        <f>306*2</f>
        <v>612</v>
      </c>
      <c r="K17" s="193" t="s">
        <v>50</v>
      </c>
      <c r="L17" s="201">
        <f>H17*J17</f>
        <v>2264.4</v>
      </c>
      <c r="M17" s="205"/>
      <c r="N17" s="206"/>
      <c r="O17" s="193">
        <v>106510183</v>
      </c>
    </row>
    <row r="18" spans="1:15" ht="14.25" customHeight="1" thickBot="1">
      <c r="A18" s="194"/>
      <c r="B18" s="208"/>
      <c r="C18" s="194"/>
      <c r="D18" s="194"/>
      <c r="E18" s="194"/>
      <c r="F18" s="121" t="s">
        <v>23</v>
      </c>
      <c r="G18" s="121" t="s">
        <v>21</v>
      </c>
      <c r="H18" s="239"/>
      <c r="I18" s="240"/>
      <c r="J18" s="194"/>
      <c r="K18" s="194"/>
      <c r="L18" s="202"/>
      <c r="M18" s="195"/>
      <c r="N18" s="196"/>
      <c r="O18" s="194"/>
    </row>
    <row r="19" spans="1:15" ht="14.25" customHeight="1" thickBot="1">
      <c r="A19" s="193">
        <v>21</v>
      </c>
      <c r="B19" s="207" t="s">
        <v>33</v>
      </c>
      <c r="C19" s="193" t="s">
        <v>34</v>
      </c>
      <c r="D19" s="193" t="s">
        <v>76</v>
      </c>
      <c r="E19" s="211">
        <v>41484</v>
      </c>
      <c r="F19" s="121" t="s">
        <v>23</v>
      </c>
      <c r="G19" s="121" t="s">
        <v>40</v>
      </c>
      <c r="H19" s="237">
        <v>3.7</v>
      </c>
      <c r="I19" s="238"/>
      <c r="J19" s="193">
        <f>135*2</f>
        <v>270</v>
      </c>
      <c r="K19" s="203" t="s">
        <v>35</v>
      </c>
      <c r="L19" s="201">
        <f>H19*J19</f>
        <v>999</v>
      </c>
      <c r="M19" s="205"/>
      <c r="N19" s="206"/>
      <c r="O19" s="193">
        <v>113546629</v>
      </c>
    </row>
    <row r="20" spans="1:15" ht="14.25" customHeight="1" thickBot="1">
      <c r="A20" s="194"/>
      <c r="B20" s="208"/>
      <c r="C20" s="194"/>
      <c r="D20" s="194"/>
      <c r="E20" s="194"/>
      <c r="F20" s="121" t="s">
        <v>19</v>
      </c>
      <c r="G20" s="121" t="s">
        <v>21</v>
      </c>
      <c r="H20" s="239"/>
      <c r="I20" s="240"/>
      <c r="J20" s="194"/>
      <c r="K20" s="204"/>
      <c r="L20" s="202"/>
      <c r="M20" s="195"/>
      <c r="N20" s="196"/>
      <c r="O20" s="194"/>
    </row>
    <row r="21" spans="1:15" ht="14.25" customHeight="1" thickBot="1">
      <c r="A21" s="193">
        <v>22</v>
      </c>
      <c r="B21" s="207" t="s">
        <v>69</v>
      </c>
      <c r="C21" s="193" t="s">
        <v>22</v>
      </c>
      <c r="D21" s="193" t="s">
        <v>76</v>
      </c>
      <c r="E21" s="211">
        <v>41484</v>
      </c>
      <c r="F21" s="128" t="s">
        <v>23</v>
      </c>
      <c r="G21" s="128" t="s">
        <v>40</v>
      </c>
      <c r="H21" s="237" t="s">
        <v>86</v>
      </c>
      <c r="I21" s="238"/>
      <c r="J21" s="193">
        <v>0</v>
      </c>
      <c r="K21" s="193"/>
      <c r="L21" s="201">
        <v>148</v>
      </c>
      <c r="M21" s="205"/>
      <c r="N21" s="206"/>
      <c r="O21" s="193">
        <v>107382522</v>
      </c>
    </row>
    <row r="22" spans="1:15" ht="14.25" customHeight="1" thickBot="1">
      <c r="A22" s="194"/>
      <c r="B22" s="208"/>
      <c r="C22" s="194"/>
      <c r="D22" s="194"/>
      <c r="E22" s="194"/>
      <c r="F22" s="128" t="s">
        <v>19</v>
      </c>
      <c r="G22" s="128" t="s">
        <v>21</v>
      </c>
      <c r="H22" s="239"/>
      <c r="I22" s="240"/>
      <c r="J22" s="194"/>
      <c r="K22" s="194"/>
      <c r="L22" s="202"/>
      <c r="M22" s="195"/>
      <c r="N22" s="196"/>
      <c r="O22" s="194"/>
    </row>
    <row r="23" spans="1:15" ht="14.25" customHeight="1" thickBot="1">
      <c r="A23" s="193">
        <v>23</v>
      </c>
      <c r="B23" s="207"/>
      <c r="C23" s="193"/>
      <c r="D23" s="193"/>
      <c r="E23" s="211"/>
      <c r="F23" s="121"/>
      <c r="G23" s="121"/>
      <c r="H23" s="237"/>
      <c r="I23" s="238"/>
      <c r="J23" s="193"/>
      <c r="K23" s="203"/>
      <c r="L23" s="201"/>
      <c r="M23" s="205"/>
      <c r="N23" s="206"/>
      <c r="O23" s="193"/>
    </row>
    <row r="24" spans="1:15" ht="14.25" customHeight="1" thickBot="1">
      <c r="A24" s="194"/>
      <c r="B24" s="208"/>
      <c r="C24" s="194"/>
      <c r="D24" s="194"/>
      <c r="E24" s="194"/>
      <c r="F24" s="121"/>
      <c r="G24" s="121"/>
      <c r="H24" s="239"/>
      <c r="I24" s="240"/>
      <c r="J24" s="194"/>
      <c r="K24" s="204"/>
      <c r="L24" s="202"/>
      <c r="M24" s="195"/>
      <c r="N24" s="196"/>
      <c r="O24" s="194"/>
    </row>
    <row r="25" spans="1:15" ht="14.25" customHeight="1" thickBot="1">
      <c r="A25" s="193">
        <v>24</v>
      </c>
      <c r="B25" s="207"/>
      <c r="C25" s="193"/>
      <c r="D25" s="193"/>
      <c r="E25" s="211"/>
      <c r="F25" s="121"/>
      <c r="G25" s="121"/>
      <c r="H25" s="237"/>
      <c r="I25" s="238"/>
      <c r="J25" s="193"/>
      <c r="K25" s="193"/>
      <c r="L25" s="201"/>
      <c r="M25" s="205"/>
      <c r="N25" s="206"/>
      <c r="O25" s="193"/>
    </row>
    <row r="26" spans="1:15" ht="14.25" customHeight="1" thickBot="1">
      <c r="A26" s="194"/>
      <c r="B26" s="208"/>
      <c r="C26" s="194"/>
      <c r="D26" s="194"/>
      <c r="E26" s="194"/>
      <c r="F26" s="121"/>
      <c r="G26" s="121"/>
      <c r="H26" s="239"/>
      <c r="I26" s="240"/>
      <c r="J26" s="194"/>
      <c r="K26" s="194"/>
      <c r="L26" s="202"/>
      <c r="M26" s="195"/>
      <c r="N26" s="196"/>
      <c r="O26" s="194"/>
    </row>
    <row r="27" spans="1:15" ht="14.25" customHeight="1" thickBot="1">
      <c r="A27" s="193">
        <v>24</v>
      </c>
      <c r="B27" s="207"/>
      <c r="C27" s="193"/>
      <c r="D27" s="193"/>
      <c r="E27" s="211"/>
      <c r="F27" s="121"/>
      <c r="G27" s="121"/>
      <c r="H27" s="237"/>
      <c r="I27" s="238"/>
      <c r="J27" s="193"/>
      <c r="K27" s="193"/>
      <c r="L27" s="201"/>
      <c r="M27" s="205"/>
      <c r="N27" s="206"/>
      <c r="O27" s="193"/>
    </row>
    <row r="28" spans="1:15" ht="14.25" customHeight="1" thickBot="1">
      <c r="A28" s="194"/>
      <c r="B28" s="208"/>
      <c r="C28" s="194"/>
      <c r="D28" s="194"/>
      <c r="E28" s="194"/>
      <c r="F28" s="121"/>
      <c r="G28" s="121"/>
      <c r="H28" s="239"/>
      <c r="I28" s="240"/>
      <c r="J28" s="194"/>
      <c r="K28" s="194"/>
      <c r="L28" s="202"/>
      <c r="M28" s="195"/>
      <c r="N28" s="196"/>
      <c r="O28" s="194"/>
    </row>
    <row r="29" spans="1:15" ht="7.2" customHeight="1">
      <c r="A29" s="9"/>
      <c r="B29" s="14"/>
      <c r="C29" s="9"/>
      <c r="D29" s="9"/>
      <c r="E29" s="9"/>
      <c r="F29" s="10"/>
      <c r="G29" s="209" t="s">
        <v>9</v>
      </c>
      <c r="H29" s="205"/>
      <c r="I29" s="206"/>
      <c r="J29" s="193"/>
      <c r="K29" s="193"/>
      <c r="L29" s="201">
        <f>SUM(L9:L28)</f>
        <v>8251</v>
      </c>
      <c r="M29" s="197"/>
      <c r="N29" s="198"/>
      <c r="O29" s="193"/>
    </row>
    <row r="30" spans="1:15" ht="14.25" customHeight="1" thickBot="1">
      <c r="A30" s="9"/>
      <c r="B30" s="14"/>
      <c r="C30" s="9"/>
      <c r="D30" s="9"/>
      <c r="E30" s="9"/>
      <c r="F30" s="9"/>
      <c r="G30" s="210"/>
      <c r="H30" s="195"/>
      <c r="I30" s="196"/>
      <c r="J30" s="194"/>
      <c r="K30" s="194"/>
      <c r="L30" s="202"/>
      <c r="M30" s="199"/>
      <c r="N30" s="200"/>
      <c r="O30" s="194"/>
    </row>
    <row r="31" spans="1:15" ht="15.75" customHeight="1">
      <c r="A31" s="11"/>
      <c r="B31" s="16"/>
    </row>
    <row r="32" spans="1:15" ht="15.75" customHeight="1">
      <c r="A32" s="11"/>
      <c r="B32" s="16"/>
    </row>
    <row r="33" spans="1:15">
      <c r="A33" s="234" t="s">
        <v>24</v>
      </c>
      <c r="B33" s="234"/>
      <c r="C33" s="234"/>
      <c r="D33" s="235" t="s">
        <v>25</v>
      </c>
      <c r="E33" s="235"/>
      <c r="F33" s="235"/>
      <c r="G33" s="235"/>
      <c r="H33" s="236" t="s">
        <v>26</v>
      </c>
      <c r="I33" s="236"/>
      <c r="J33" s="236"/>
      <c r="K33" s="236"/>
      <c r="L33" s="236"/>
    </row>
    <row r="34" spans="1:15">
      <c r="A34" s="11"/>
      <c r="B34" s="16"/>
    </row>
    <row r="35" spans="1:15">
      <c r="A35" s="23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25"/>
      <c r="N35" s="25"/>
      <c r="O35" s="25"/>
    </row>
  </sheetData>
  <mergeCells count="152">
    <mergeCell ref="A3:C3"/>
    <mergeCell ref="F3:H3"/>
    <mergeCell ref="J3:L3"/>
    <mergeCell ref="A4:A7"/>
    <mergeCell ref="B4:B7"/>
    <mergeCell ref="C4:C7"/>
    <mergeCell ref="D4:D7"/>
    <mergeCell ref="E4:E7"/>
    <mergeCell ref="F4:G4"/>
    <mergeCell ref="H4:I4"/>
    <mergeCell ref="K4:K7"/>
    <mergeCell ref="M4:N4"/>
    <mergeCell ref="F5:G5"/>
    <mergeCell ref="H5:I5"/>
    <mergeCell ref="M5:N5"/>
    <mergeCell ref="F6:G6"/>
    <mergeCell ref="H6:I6"/>
    <mergeCell ref="M6:N6"/>
    <mergeCell ref="H7:I7"/>
    <mergeCell ref="M7:N7"/>
    <mergeCell ref="A11:A12"/>
    <mergeCell ref="B11:B12"/>
    <mergeCell ref="C11:C12"/>
    <mergeCell ref="D11:D12"/>
    <mergeCell ref="E11:E12"/>
    <mergeCell ref="H11:I12"/>
    <mergeCell ref="F8:G8"/>
    <mergeCell ref="M8:N8"/>
    <mergeCell ref="A9:A10"/>
    <mergeCell ref="B9:B10"/>
    <mergeCell ref="C9:C10"/>
    <mergeCell ref="D9:D10"/>
    <mergeCell ref="E9:E10"/>
    <mergeCell ref="H9:I10"/>
    <mergeCell ref="J9:J10"/>
    <mergeCell ref="K9:K10"/>
    <mergeCell ref="J11:J12"/>
    <mergeCell ref="K11:K12"/>
    <mergeCell ref="L11:L12"/>
    <mergeCell ref="M11:N11"/>
    <mergeCell ref="O11:O12"/>
    <mergeCell ref="M12:N12"/>
    <mergeCell ref="L9:L10"/>
    <mergeCell ref="M9:N9"/>
    <mergeCell ref="O9:O10"/>
    <mergeCell ref="M10:N10"/>
    <mergeCell ref="J13:J14"/>
    <mergeCell ref="K13:K14"/>
    <mergeCell ref="L13:L14"/>
    <mergeCell ref="M13:N13"/>
    <mergeCell ref="O13:O14"/>
    <mergeCell ref="M14:N14"/>
    <mergeCell ref="A13:A14"/>
    <mergeCell ref="B13:B14"/>
    <mergeCell ref="C13:C14"/>
    <mergeCell ref="D13:D14"/>
    <mergeCell ref="E13:E14"/>
    <mergeCell ref="H13:I14"/>
    <mergeCell ref="J15:J16"/>
    <mergeCell ref="K15:K16"/>
    <mergeCell ref="L15:L16"/>
    <mergeCell ref="M15:N15"/>
    <mergeCell ref="O15:O16"/>
    <mergeCell ref="M16:N16"/>
    <mergeCell ref="A15:A16"/>
    <mergeCell ref="B15:B16"/>
    <mergeCell ref="C15:C16"/>
    <mergeCell ref="D15:D16"/>
    <mergeCell ref="E15:E16"/>
    <mergeCell ref="H15:I16"/>
    <mergeCell ref="J17:J18"/>
    <mergeCell ref="K17:K18"/>
    <mergeCell ref="L17:L18"/>
    <mergeCell ref="M17:N17"/>
    <mergeCell ref="O17:O18"/>
    <mergeCell ref="M18:N18"/>
    <mergeCell ref="A17:A18"/>
    <mergeCell ref="B17:B18"/>
    <mergeCell ref="C17:C18"/>
    <mergeCell ref="D17:D18"/>
    <mergeCell ref="E17:E18"/>
    <mergeCell ref="H17:I18"/>
    <mergeCell ref="J19:J20"/>
    <mergeCell ref="K19:K20"/>
    <mergeCell ref="L19:L20"/>
    <mergeCell ref="M19:N19"/>
    <mergeCell ref="O19:O20"/>
    <mergeCell ref="M20:N20"/>
    <mergeCell ref="A19:A20"/>
    <mergeCell ref="B19:B20"/>
    <mergeCell ref="C19:C20"/>
    <mergeCell ref="D19:D20"/>
    <mergeCell ref="E19:E20"/>
    <mergeCell ref="H19:I20"/>
    <mergeCell ref="J21:J22"/>
    <mergeCell ref="K21:K22"/>
    <mergeCell ref="L21:L22"/>
    <mergeCell ref="M21:N21"/>
    <mergeCell ref="O21:O22"/>
    <mergeCell ref="M22:N22"/>
    <mergeCell ref="A21:A22"/>
    <mergeCell ref="B21:B22"/>
    <mergeCell ref="C21:C22"/>
    <mergeCell ref="D21:D22"/>
    <mergeCell ref="E21:E22"/>
    <mergeCell ref="H21:I22"/>
    <mergeCell ref="J23:J24"/>
    <mergeCell ref="K23:K24"/>
    <mergeCell ref="L23:L24"/>
    <mergeCell ref="M23:N23"/>
    <mergeCell ref="O23:O24"/>
    <mergeCell ref="M24:N24"/>
    <mergeCell ref="A23:A24"/>
    <mergeCell ref="B23:B24"/>
    <mergeCell ref="C23:C24"/>
    <mergeCell ref="D23:D24"/>
    <mergeCell ref="E23:E24"/>
    <mergeCell ref="H23:I24"/>
    <mergeCell ref="J25:J26"/>
    <mergeCell ref="K25:K26"/>
    <mergeCell ref="L25:L26"/>
    <mergeCell ref="M25:N25"/>
    <mergeCell ref="O25:O26"/>
    <mergeCell ref="M26:N26"/>
    <mergeCell ref="A25:A26"/>
    <mergeCell ref="B25:B26"/>
    <mergeCell ref="C25:C26"/>
    <mergeCell ref="D25:D26"/>
    <mergeCell ref="E25:E26"/>
    <mergeCell ref="H25:I26"/>
    <mergeCell ref="J27:J28"/>
    <mergeCell ref="K27:K28"/>
    <mergeCell ref="L27:L28"/>
    <mergeCell ref="M27:N27"/>
    <mergeCell ref="O27:O28"/>
    <mergeCell ref="M28:N28"/>
    <mergeCell ref="A27:A28"/>
    <mergeCell ref="B27:B28"/>
    <mergeCell ref="C27:C28"/>
    <mergeCell ref="D27:D28"/>
    <mergeCell ref="E27:E28"/>
    <mergeCell ref="H27:I28"/>
    <mergeCell ref="O29:O30"/>
    <mergeCell ref="A33:C33"/>
    <mergeCell ref="D33:G33"/>
    <mergeCell ref="H33:L33"/>
    <mergeCell ref="G29:G30"/>
    <mergeCell ref="H29:I30"/>
    <mergeCell ref="J29:J30"/>
    <mergeCell ref="K29:K30"/>
    <mergeCell ref="L29:L30"/>
    <mergeCell ref="M29:N30"/>
  </mergeCells>
  <pageMargins left="0.59055118110236227" right="0.19685039370078741" top="0.43307086614173229" bottom="0.31496062992125984" header="0.31496062992125984" footer="0.31496062992125984"/>
  <pageSetup paperSize="9" scale="97" orientation="landscape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35"/>
  <sheetViews>
    <sheetView zoomScaleNormal="100" workbookViewId="0">
      <selection activeCell="B21" sqref="B21:O22"/>
    </sheetView>
  </sheetViews>
  <sheetFormatPr defaultRowHeight="14.4"/>
  <cols>
    <col min="1" max="1" width="10.88671875" bestFit="1" customWidth="1"/>
    <col min="2" max="2" width="15" bestFit="1" customWidth="1"/>
    <col min="3" max="4" width="10.88671875" customWidth="1"/>
    <col min="5" max="5" width="10.88671875" bestFit="1" customWidth="1"/>
    <col min="8" max="8" width="3" bestFit="1" customWidth="1"/>
    <col min="9" max="9" width="3.77734375" customWidth="1"/>
    <col min="10" max="10" width="7.33203125" customWidth="1"/>
    <col min="11" max="11" width="9.33203125" bestFit="1" customWidth="1"/>
    <col min="12" max="12" width="12.6640625" style="13" customWidth="1"/>
    <col min="15" max="15" width="9.6640625" bestFit="1" customWidth="1"/>
  </cols>
  <sheetData>
    <row r="1" spans="1:15">
      <c r="A1" s="11"/>
      <c r="B1" s="15"/>
      <c r="F1" s="11"/>
    </row>
    <row r="2" spans="1:15" ht="25.2">
      <c r="A2" s="35" t="s">
        <v>38</v>
      </c>
      <c r="B2" s="35"/>
      <c r="C2" s="35"/>
      <c r="D2" s="35"/>
      <c r="E2" s="35"/>
      <c r="F2" s="35"/>
      <c r="G2" s="35"/>
      <c r="H2" s="35"/>
      <c r="I2" s="35"/>
    </row>
    <row r="3" spans="1:15" ht="15" thickBot="1">
      <c r="A3" s="241" t="s">
        <v>115</v>
      </c>
      <c r="B3" s="241"/>
      <c r="C3" s="241"/>
      <c r="D3" s="21"/>
      <c r="F3" s="233" t="s">
        <v>116</v>
      </c>
      <c r="G3" s="233"/>
      <c r="H3" s="233"/>
      <c r="I3" s="1"/>
      <c r="J3" s="233" t="s">
        <v>117</v>
      </c>
      <c r="K3" s="233"/>
      <c r="L3" s="233"/>
    </row>
    <row r="4" spans="1:15" ht="18.75" customHeight="1">
      <c r="A4" s="222" t="s">
        <v>0</v>
      </c>
      <c r="B4" s="228" t="s">
        <v>1</v>
      </c>
      <c r="C4" s="213" t="s">
        <v>2</v>
      </c>
      <c r="D4" s="222" t="s">
        <v>41</v>
      </c>
      <c r="E4" s="222" t="s">
        <v>3</v>
      </c>
      <c r="F4" s="218" t="s">
        <v>4</v>
      </c>
      <c r="G4" s="219"/>
      <c r="H4" s="218" t="s">
        <v>6</v>
      </c>
      <c r="I4" s="219"/>
      <c r="J4" s="132"/>
      <c r="K4" s="213" t="s">
        <v>8</v>
      </c>
      <c r="L4" s="32"/>
      <c r="M4" s="218" t="s">
        <v>10</v>
      </c>
      <c r="N4" s="219"/>
      <c r="O4" s="131" t="s">
        <v>14</v>
      </c>
    </row>
    <row r="5" spans="1:15" ht="33" customHeight="1">
      <c r="A5" s="223"/>
      <c r="B5" s="229"/>
      <c r="C5" s="214"/>
      <c r="D5" s="223"/>
      <c r="E5" s="223"/>
      <c r="F5" s="220" t="s">
        <v>5</v>
      </c>
      <c r="G5" s="221"/>
      <c r="H5" s="220">
        <v>3.7</v>
      </c>
      <c r="I5" s="221"/>
      <c r="J5" s="133"/>
      <c r="K5" s="214"/>
      <c r="L5" s="33"/>
      <c r="M5" s="220" t="s">
        <v>11</v>
      </c>
      <c r="N5" s="221"/>
      <c r="O5" s="130" t="s">
        <v>15</v>
      </c>
    </row>
    <row r="6" spans="1:15" ht="16.5" customHeight="1">
      <c r="A6" s="223"/>
      <c r="B6" s="229"/>
      <c r="C6" s="214"/>
      <c r="D6" s="223"/>
      <c r="E6" s="223"/>
      <c r="F6" s="225"/>
      <c r="G6" s="226"/>
      <c r="H6" s="220" t="s">
        <v>7</v>
      </c>
      <c r="I6" s="221"/>
      <c r="J6" s="133"/>
      <c r="K6" s="214"/>
      <c r="L6" s="33"/>
      <c r="M6" s="220" t="s">
        <v>12</v>
      </c>
      <c r="N6" s="221"/>
      <c r="O6" s="130" t="s">
        <v>16</v>
      </c>
    </row>
    <row r="7" spans="1:15" ht="15" thickBot="1">
      <c r="A7" s="224"/>
      <c r="B7" s="230"/>
      <c r="C7" s="215"/>
      <c r="D7" s="224"/>
      <c r="E7" s="224"/>
      <c r="F7" s="5" t="s">
        <v>17</v>
      </c>
      <c r="G7" s="6" t="s">
        <v>18</v>
      </c>
      <c r="H7" s="225"/>
      <c r="I7" s="226"/>
      <c r="J7" s="134" t="s">
        <v>56</v>
      </c>
      <c r="K7" s="215"/>
      <c r="L7" s="34"/>
      <c r="M7" s="231" t="s">
        <v>13</v>
      </c>
      <c r="N7" s="232"/>
      <c r="O7" s="4"/>
    </row>
    <row r="8" spans="1:15" ht="15" thickBot="1">
      <c r="A8" s="133">
        <v>1</v>
      </c>
      <c r="B8" s="17">
        <v>2</v>
      </c>
      <c r="C8" s="130"/>
      <c r="D8" s="130"/>
      <c r="E8" s="130">
        <v>3</v>
      </c>
      <c r="F8" s="216">
        <v>4</v>
      </c>
      <c r="G8" s="227"/>
      <c r="H8" s="135">
        <v>8</v>
      </c>
      <c r="I8" s="31"/>
      <c r="J8" s="130">
        <v>10</v>
      </c>
      <c r="K8" s="130">
        <v>11</v>
      </c>
      <c r="L8" s="12">
        <v>12</v>
      </c>
      <c r="M8" s="216">
        <v>13</v>
      </c>
      <c r="N8" s="217"/>
      <c r="O8" s="130">
        <v>14</v>
      </c>
    </row>
    <row r="9" spans="1:15" ht="15.75" customHeight="1" thickBot="1">
      <c r="A9" s="193">
        <v>15</v>
      </c>
      <c r="B9" s="207" t="s">
        <v>28</v>
      </c>
      <c r="C9" s="193" t="s">
        <v>101</v>
      </c>
      <c r="D9" s="193" t="s">
        <v>118</v>
      </c>
      <c r="E9" s="211">
        <v>41491</v>
      </c>
      <c r="F9" s="129" t="s">
        <v>19</v>
      </c>
      <c r="G9" s="129" t="s">
        <v>40</v>
      </c>
      <c r="H9" s="237">
        <v>3.7</v>
      </c>
      <c r="I9" s="238"/>
      <c r="J9" s="193">
        <f>239*2</f>
        <v>478</v>
      </c>
      <c r="K9" s="193" t="s">
        <v>30</v>
      </c>
      <c r="L9" s="201">
        <f>H9*J9</f>
        <v>1768.6000000000001</v>
      </c>
      <c r="M9" s="205"/>
      <c r="N9" s="206"/>
      <c r="O9" s="193">
        <v>106510183</v>
      </c>
    </row>
    <row r="10" spans="1:15" ht="15" thickBot="1">
      <c r="A10" s="194"/>
      <c r="B10" s="208"/>
      <c r="C10" s="194"/>
      <c r="D10" s="194"/>
      <c r="E10" s="194"/>
      <c r="F10" s="129" t="s">
        <v>23</v>
      </c>
      <c r="G10" s="129" t="s">
        <v>21</v>
      </c>
      <c r="H10" s="239"/>
      <c r="I10" s="240"/>
      <c r="J10" s="194"/>
      <c r="K10" s="194"/>
      <c r="L10" s="202"/>
      <c r="M10" s="195"/>
      <c r="N10" s="196"/>
      <c r="O10" s="194"/>
    </row>
    <row r="11" spans="1:15" ht="15.75" customHeight="1" thickBot="1">
      <c r="A11" s="193">
        <v>16</v>
      </c>
      <c r="B11" s="207" t="s">
        <v>36</v>
      </c>
      <c r="C11" s="193" t="s">
        <v>100</v>
      </c>
      <c r="D11" s="193" t="s">
        <v>93</v>
      </c>
      <c r="E11" s="211">
        <v>41490</v>
      </c>
      <c r="F11" s="129" t="s">
        <v>23</v>
      </c>
      <c r="G11" s="129" t="s">
        <v>40</v>
      </c>
      <c r="H11" s="237">
        <v>3.7</v>
      </c>
      <c r="I11" s="238"/>
      <c r="J11" s="193">
        <v>220</v>
      </c>
      <c r="K11" s="193" t="s">
        <v>37</v>
      </c>
      <c r="L11" s="201">
        <f>H11*J11</f>
        <v>814</v>
      </c>
      <c r="M11" s="205"/>
      <c r="N11" s="206"/>
      <c r="O11" s="193">
        <v>111539593</v>
      </c>
    </row>
    <row r="12" spans="1:15" ht="15.75" customHeight="1" thickBot="1">
      <c r="A12" s="194"/>
      <c r="B12" s="208"/>
      <c r="C12" s="194"/>
      <c r="D12" s="194"/>
      <c r="E12" s="212"/>
      <c r="F12" s="129" t="s">
        <v>19</v>
      </c>
      <c r="G12" s="129" t="s">
        <v>21</v>
      </c>
      <c r="H12" s="239"/>
      <c r="I12" s="240"/>
      <c r="J12" s="194"/>
      <c r="K12" s="194"/>
      <c r="L12" s="202"/>
      <c r="M12" s="195"/>
      <c r="N12" s="196"/>
      <c r="O12" s="194"/>
    </row>
    <row r="13" spans="1:15" ht="15.75" customHeight="1" thickBot="1">
      <c r="A13" s="193">
        <v>17</v>
      </c>
      <c r="B13" s="207" t="s">
        <v>36</v>
      </c>
      <c r="C13" s="193" t="s">
        <v>22</v>
      </c>
      <c r="D13" s="193" t="s">
        <v>119</v>
      </c>
      <c r="E13" s="211">
        <v>41490</v>
      </c>
      <c r="F13" s="129" t="s">
        <v>23</v>
      </c>
      <c r="G13" s="129" t="s">
        <v>40</v>
      </c>
      <c r="H13" s="237">
        <v>3.7</v>
      </c>
      <c r="I13" s="238"/>
      <c r="J13" s="193">
        <v>182</v>
      </c>
      <c r="K13" s="193" t="s">
        <v>37</v>
      </c>
      <c r="L13" s="201">
        <f>H13*J13</f>
        <v>673.4</v>
      </c>
      <c r="M13" s="205"/>
      <c r="N13" s="206"/>
      <c r="O13" s="193">
        <v>111539593</v>
      </c>
    </row>
    <row r="14" spans="1:15" ht="15.75" customHeight="1" thickBot="1">
      <c r="A14" s="194"/>
      <c r="B14" s="208"/>
      <c r="C14" s="194"/>
      <c r="D14" s="194"/>
      <c r="E14" s="194"/>
      <c r="F14" s="129" t="s">
        <v>19</v>
      </c>
      <c r="G14" s="129" t="s">
        <v>21</v>
      </c>
      <c r="H14" s="239"/>
      <c r="I14" s="240"/>
      <c r="J14" s="194"/>
      <c r="K14" s="194"/>
      <c r="L14" s="202"/>
      <c r="M14" s="195"/>
      <c r="N14" s="196"/>
      <c r="O14" s="194"/>
    </row>
    <row r="15" spans="1:15" ht="14.25" customHeight="1" thickBot="1">
      <c r="A15" s="193">
        <v>19</v>
      </c>
      <c r="B15" s="207" t="s">
        <v>36</v>
      </c>
      <c r="C15" s="193" t="s">
        <v>120</v>
      </c>
      <c r="D15" s="193" t="s">
        <v>118</v>
      </c>
      <c r="E15" s="211">
        <v>41491</v>
      </c>
      <c r="F15" s="129" t="s">
        <v>23</v>
      </c>
      <c r="G15" s="129" t="s">
        <v>40</v>
      </c>
      <c r="H15" s="237">
        <v>3.7</v>
      </c>
      <c r="I15" s="238"/>
      <c r="J15" s="193">
        <v>215</v>
      </c>
      <c r="K15" s="193" t="s">
        <v>37</v>
      </c>
      <c r="L15" s="201">
        <f>H15*J15</f>
        <v>795.5</v>
      </c>
      <c r="M15" s="205"/>
      <c r="N15" s="206"/>
      <c r="O15" s="193">
        <v>111539593</v>
      </c>
    </row>
    <row r="16" spans="1:15" ht="14.25" customHeight="1" thickBot="1">
      <c r="A16" s="194"/>
      <c r="B16" s="208"/>
      <c r="C16" s="194"/>
      <c r="D16" s="194"/>
      <c r="E16" s="194"/>
      <c r="F16" s="129" t="s">
        <v>19</v>
      </c>
      <c r="G16" s="129" t="s">
        <v>21</v>
      </c>
      <c r="H16" s="239"/>
      <c r="I16" s="240"/>
      <c r="J16" s="194"/>
      <c r="K16" s="194"/>
      <c r="L16" s="202"/>
      <c r="M16" s="195"/>
      <c r="N16" s="196"/>
      <c r="O16" s="194"/>
    </row>
    <row r="17" spans="1:15" ht="14.25" customHeight="1" thickBot="1">
      <c r="A17" s="193">
        <v>20</v>
      </c>
      <c r="B17" s="207" t="s">
        <v>36</v>
      </c>
      <c r="C17" s="193" t="s">
        <v>118</v>
      </c>
      <c r="D17" s="193" t="s">
        <v>27</v>
      </c>
      <c r="E17" s="211">
        <v>41491</v>
      </c>
      <c r="F17" s="129" t="s">
        <v>23</v>
      </c>
      <c r="G17" s="129" t="s">
        <v>40</v>
      </c>
      <c r="H17" s="237">
        <v>3.7</v>
      </c>
      <c r="I17" s="238"/>
      <c r="J17" s="193">
        <v>168</v>
      </c>
      <c r="K17" s="193" t="s">
        <v>37</v>
      </c>
      <c r="L17" s="201">
        <f>H17*J17</f>
        <v>621.6</v>
      </c>
      <c r="M17" s="205"/>
      <c r="N17" s="206"/>
      <c r="O17" s="193">
        <v>111539593</v>
      </c>
    </row>
    <row r="18" spans="1:15" ht="14.25" customHeight="1" thickBot="1">
      <c r="A18" s="194"/>
      <c r="B18" s="208"/>
      <c r="C18" s="194"/>
      <c r="D18" s="194"/>
      <c r="E18" s="194"/>
      <c r="F18" s="129" t="s">
        <v>19</v>
      </c>
      <c r="G18" s="129" t="s">
        <v>21</v>
      </c>
      <c r="H18" s="239"/>
      <c r="I18" s="240"/>
      <c r="J18" s="194"/>
      <c r="K18" s="194"/>
      <c r="L18" s="202"/>
      <c r="M18" s="195"/>
      <c r="N18" s="196"/>
      <c r="O18" s="194"/>
    </row>
    <row r="19" spans="1:15" ht="14.25" customHeight="1" thickBot="1">
      <c r="A19" s="193">
        <v>21</v>
      </c>
      <c r="B19" s="207" t="s">
        <v>33</v>
      </c>
      <c r="C19" s="193" t="s">
        <v>34</v>
      </c>
      <c r="D19" s="193" t="s">
        <v>118</v>
      </c>
      <c r="E19" s="211">
        <v>41491</v>
      </c>
      <c r="F19" s="129" t="s">
        <v>23</v>
      </c>
      <c r="G19" s="129" t="s">
        <v>40</v>
      </c>
      <c r="H19" s="237">
        <v>3.7</v>
      </c>
      <c r="I19" s="238"/>
      <c r="J19" s="193">
        <f>74*2</f>
        <v>148</v>
      </c>
      <c r="K19" s="203" t="s">
        <v>35</v>
      </c>
      <c r="L19" s="201">
        <f>H19*J19</f>
        <v>547.6</v>
      </c>
      <c r="M19" s="205"/>
      <c r="N19" s="206"/>
      <c r="O19" s="193">
        <v>113546629</v>
      </c>
    </row>
    <row r="20" spans="1:15" ht="14.25" customHeight="1" thickBot="1">
      <c r="A20" s="194"/>
      <c r="B20" s="208"/>
      <c r="C20" s="194"/>
      <c r="D20" s="194"/>
      <c r="E20" s="194"/>
      <c r="F20" s="129" t="s">
        <v>19</v>
      </c>
      <c r="G20" s="129" t="s">
        <v>21</v>
      </c>
      <c r="H20" s="239"/>
      <c r="I20" s="240"/>
      <c r="J20" s="194"/>
      <c r="K20" s="204"/>
      <c r="L20" s="202"/>
      <c r="M20" s="195"/>
      <c r="N20" s="196"/>
      <c r="O20" s="194"/>
    </row>
    <row r="21" spans="1:15" ht="14.25" customHeight="1" thickBot="1">
      <c r="A21" s="193">
        <v>22</v>
      </c>
      <c r="B21" s="207" t="s">
        <v>75</v>
      </c>
      <c r="C21" s="193" t="s">
        <v>22</v>
      </c>
      <c r="D21" s="193" t="s">
        <v>118</v>
      </c>
      <c r="E21" s="211">
        <v>41491</v>
      </c>
      <c r="F21" s="129" t="s">
        <v>23</v>
      </c>
      <c r="G21" s="129" t="s">
        <v>40</v>
      </c>
      <c r="H21" s="237">
        <v>3.7</v>
      </c>
      <c r="I21" s="238"/>
      <c r="J21" s="193">
        <f>113*2</f>
        <v>226</v>
      </c>
      <c r="K21" s="193" t="s">
        <v>77</v>
      </c>
      <c r="L21" s="201">
        <f>H21*J21</f>
        <v>836.2</v>
      </c>
      <c r="M21" s="205"/>
      <c r="N21" s="206"/>
      <c r="O21" s="193">
        <v>110213480</v>
      </c>
    </row>
    <row r="22" spans="1:15" ht="14.25" customHeight="1" thickBot="1">
      <c r="A22" s="194"/>
      <c r="B22" s="208"/>
      <c r="C22" s="194"/>
      <c r="D22" s="194"/>
      <c r="E22" s="194"/>
      <c r="F22" s="129" t="s">
        <v>19</v>
      </c>
      <c r="G22" s="129" t="s">
        <v>21</v>
      </c>
      <c r="H22" s="239"/>
      <c r="I22" s="240"/>
      <c r="J22" s="194"/>
      <c r="K22" s="194"/>
      <c r="L22" s="202"/>
      <c r="M22" s="195"/>
      <c r="N22" s="196"/>
      <c r="O22" s="194"/>
    </row>
    <row r="23" spans="1:15" ht="14.25" customHeight="1" thickBot="1">
      <c r="A23" s="193">
        <v>23</v>
      </c>
      <c r="B23" s="207" t="s">
        <v>69</v>
      </c>
      <c r="C23" s="193" t="s">
        <v>22</v>
      </c>
      <c r="D23" s="193" t="s">
        <v>118</v>
      </c>
      <c r="E23" s="211">
        <v>41491</v>
      </c>
      <c r="F23" s="129" t="s">
        <v>23</v>
      </c>
      <c r="G23" s="129" t="s">
        <v>40</v>
      </c>
      <c r="H23" s="237">
        <v>3.7</v>
      </c>
      <c r="I23" s="238"/>
      <c r="J23" s="193">
        <f>113*2</f>
        <v>226</v>
      </c>
      <c r="K23" s="193"/>
      <c r="L23" s="201">
        <f>H23*J23</f>
        <v>836.2</v>
      </c>
      <c r="M23" s="205"/>
      <c r="N23" s="206"/>
      <c r="O23" s="193">
        <v>107382522</v>
      </c>
    </row>
    <row r="24" spans="1:15" ht="14.25" customHeight="1" thickBot="1">
      <c r="A24" s="194"/>
      <c r="B24" s="208"/>
      <c r="C24" s="194"/>
      <c r="D24" s="194"/>
      <c r="E24" s="194"/>
      <c r="F24" s="129" t="s">
        <v>19</v>
      </c>
      <c r="G24" s="129" t="s">
        <v>21</v>
      </c>
      <c r="H24" s="239"/>
      <c r="I24" s="240"/>
      <c r="J24" s="194"/>
      <c r="K24" s="194"/>
      <c r="L24" s="202"/>
      <c r="M24" s="195"/>
      <c r="N24" s="196"/>
      <c r="O24" s="194"/>
    </row>
    <row r="25" spans="1:15" ht="14.25" customHeight="1" thickBot="1">
      <c r="A25" s="193">
        <v>24</v>
      </c>
      <c r="B25" s="207" t="s">
        <v>48</v>
      </c>
      <c r="C25" s="193" t="s">
        <v>49</v>
      </c>
      <c r="D25" s="193" t="s">
        <v>118</v>
      </c>
      <c r="E25" s="211">
        <v>41491</v>
      </c>
      <c r="F25" s="129" t="s">
        <v>19</v>
      </c>
      <c r="G25" s="129" t="s">
        <v>20</v>
      </c>
      <c r="H25" s="237">
        <v>3.7</v>
      </c>
      <c r="I25" s="238"/>
      <c r="J25" s="193">
        <f>280*2</f>
        <v>560</v>
      </c>
      <c r="K25" s="193" t="s">
        <v>50</v>
      </c>
      <c r="L25" s="201">
        <f>H25*J25</f>
        <v>2072</v>
      </c>
      <c r="M25" s="205"/>
      <c r="N25" s="206"/>
      <c r="O25" s="193">
        <v>106510183</v>
      </c>
    </row>
    <row r="26" spans="1:15" ht="14.25" customHeight="1" thickBot="1">
      <c r="A26" s="194"/>
      <c r="B26" s="208"/>
      <c r="C26" s="194"/>
      <c r="D26" s="194"/>
      <c r="E26" s="194"/>
      <c r="F26" s="129" t="s">
        <v>23</v>
      </c>
      <c r="G26" s="129" t="s">
        <v>21</v>
      </c>
      <c r="H26" s="239"/>
      <c r="I26" s="240"/>
      <c r="J26" s="194"/>
      <c r="K26" s="194"/>
      <c r="L26" s="202"/>
      <c r="M26" s="195"/>
      <c r="N26" s="196"/>
      <c r="O26" s="194"/>
    </row>
    <row r="27" spans="1:15" ht="14.25" customHeight="1" thickBot="1">
      <c r="A27" s="193">
        <v>24</v>
      </c>
      <c r="B27" s="207"/>
      <c r="C27" s="193"/>
      <c r="D27" s="193"/>
      <c r="E27" s="211"/>
      <c r="F27" s="129"/>
      <c r="G27" s="129"/>
      <c r="H27" s="237"/>
      <c r="I27" s="238"/>
      <c r="J27" s="193"/>
      <c r="K27" s="203"/>
      <c r="L27" s="201"/>
      <c r="M27" s="205"/>
      <c r="N27" s="206"/>
      <c r="O27" s="193"/>
    </row>
    <row r="28" spans="1:15" ht="14.25" customHeight="1" thickBot="1">
      <c r="A28" s="194"/>
      <c r="B28" s="208"/>
      <c r="C28" s="194"/>
      <c r="D28" s="194"/>
      <c r="E28" s="212"/>
      <c r="F28" s="129"/>
      <c r="G28" s="129"/>
      <c r="H28" s="239"/>
      <c r="I28" s="240"/>
      <c r="J28" s="194"/>
      <c r="K28" s="204"/>
      <c r="L28" s="202"/>
      <c r="M28" s="195"/>
      <c r="N28" s="196"/>
      <c r="O28" s="194"/>
    </row>
    <row r="29" spans="1:15" ht="7.2" customHeight="1">
      <c r="A29" s="9"/>
      <c r="B29" s="14"/>
      <c r="C29" s="9"/>
      <c r="D29" s="9"/>
      <c r="E29" s="9"/>
      <c r="F29" s="10"/>
      <c r="G29" s="209" t="s">
        <v>9</v>
      </c>
      <c r="H29" s="205"/>
      <c r="I29" s="206"/>
      <c r="J29" s="193"/>
      <c r="K29" s="193"/>
      <c r="L29" s="201">
        <f>SUM(L9:L28)</f>
        <v>8965.1</v>
      </c>
      <c r="M29" s="197"/>
      <c r="N29" s="198"/>
      <c r="O29" s="193"/>
    </row>
    <row r="30" spans="1:15" ht="14.25" customHeight="1" thickBot="1">
      <c r="A30" s="9"/>
      <c r="B30" s="14"/>
      <c r="C30" s="9"/>
      <c r="D30" s="9"/>
      <c r="E30" s="9"/>
      <c r="F30" s="9"/>
      <c r="G30" s="210"/>
      <c r="H30" s="195"/>
      <c r="I30" s="196"/>
      <c r="J30" s="194"/>
      <c r="K30" s="194"/>
      <c r="L30" s="202"/>
      <c r="M30" s="199"/>
      <c r="N30" s="200"/>
      <c r="O30" s="194"/>
    </row>
    <row r="31" spans="1:15" ht="15.75" customHeight="1">
      <c r="A31" s="11"/>
      <c r="B31" s="16"/>
    </row>
    <row r="32" spans="1:15" ht="15.75" customHeight="1">
      <c r="A32" s="11"/>
      <c r="B32" s="16"/>
    </row>
    <row r="33" spans="1:15">
      <c r="A33" s="234" t="s">
        <v>24</v>
      </c>
      <c r="B33" s="234"/>
      <c r="C33" s="234"/>
      <c r="D33" s="235" t="s">
        <v>25</v>
      </c>
      <c r="E33" s="235"/>
      <c r="F33" s="235"/>
      <c r="G33" s="235"/>
      <c r="H33" s="236" t="s">
        <v>26</v>
      </c>
      <c r="I33" s="236"/>
      <c r="J33" s="236"/>
      <c r="K33" s="236"/>
      <c r="L33" s="236"/>
    </row>
    <row r="34" spans="1:15">
      <c r="A34" s="11"/>
      <c r="B34" s="16"/>
    </row>
    <row r="35" spans="1:15">
      <c r="A35" s="23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25"/>
      <c r="N35" s="25"/>
      <c r="O35" s="25"/>
    </row>
  </sheetData>
  <mergeCells count="152">
    <mergeCell ref="O29:O30"/>
    <mergeCell ref="A33:C33"/>
    <mergeCell ref="D33:G33"/>
    <mergeCell ref="H33:L33"/>
    <mergeCell ref="G29:G30"/>
    <mergeCell ref="H29:I30"/>
    <mergeCell ref="J29:J30"/>
    <mergeCell ref="K29:K30"/>
    <mergeCell ref="L29:L30"/>
    <mergeCell ref="M29:N30"/>
    <mergeCell ref="J27:J28"/>
    <mergeCell ref="K27:K28"/>
    <mergeCell ref="L27:L28"/>
    <mergeCell ref="M27:N27"/>
    <mergeCell ref="O27:O28"/>
    <mergeCell ref="M28:N28"/>
    <mergeCell ref="A27:A28"/>
    <mergeCell ref="B27:B28"/>
    <mergeCell ref="C27:C28"/>
    <mergeCell ref="D27:D28"/>
    <mergeCell ref="E27:E28"/>
    <mergeCell ref="H27:I28"/>
    <mergeCell ref="J25:J26"/>
    <mergeCell ref="K25:K26"/>
    <mergeCell ref="L25:L26"/>
    <mergeCell ref="M25:N25"/>
    <mergeCell ref="O25:O26"/>
    <mergeCell ref="M26:N26"/>
    <mergeCell ref="A25:A26"/>
    <mergeCell ref="B25:B26"/>
    <mergeCell ref="C25:C26"/>
    <mergeCell ref="D25:D26"/>
    <mergeCell ref="E25:E26"/>
    <mergeCell ref="H25:I26"/>
    <mergeCell ref="J23:J24"/>
    <mergeCell ref="K23:K24"/>
    <mergeCell ref="L23:L24"/>
    <mergeCell ref="M23:N23"/>
    <mergeCell ref="O23:O24"/>
    <mergeCell ref="M24:N24"/>
    <mergeCell ref="A23:A24"/>
    <mergeCell ref="B23:B24"/>
    <mergeCell ref="C23:C24"/>
    <mergeCell ref="D23:D24"/>
    <mergeCell ref="E23:E24"/>
    <mergeCell ref="H23:I24"/>
    <mergeCell ref="J21:J22"/>
    <mergeCell ref="K21:K22"/>
    <mergeCell ref="L21:L22"/>
    <mergeCell ref="M21:N21"/>
    <mergeCell ref="O21:O22"/>
    <mergeCell ref="M22:N22"/>
    <mergeCell ref="A21:A22"/>
    <mergeCell ref="B21:B22"/>
    <mergeCell ref="C21:C22"/>
    <mergeCell ref="D21:D22"/>
    <mergeCell ref="E21:E22"/>
    <mergeCell ref="H21:I22"/>
    <mergeCell ref="J19:J20"/>
    <mergeCell ref="K19:K20"/>
    <mergeCell ref="L19:L20"/>
    <mergeCell ref="M19:N19"/>
    <mergeCell ref="O19:O20"/>
    <mergeCell ref="M20:N20"/>
    <mergeCell ref="A19:A20"/>
    <mergeCell ref="B19:B20"/>
    <mergeCell ref="C19:C20"/>
    <mergeCell ref="D19:D20"/>
    <mergeCell ref="E19:E20"/>
    <mergeCell ref="H19:I20"/>
    <mergeCell ref="J17:J18"/>
    <mergeCell ref="K17:K18"/>
    <mergeCell ref="L17:L18"/>
    <mergeCell ref="M17:N17"/>
    <mergeCell ref="O17:O18"/>
    <mergeCell ref="M18:N18"/>
    <mergeCell ref="A17:A18"/>
    <mergeCell ref="B17:B18"/>
    <mergeCell ref="C17:C18"/>
    <mergeCell ref="D17:D18"/>
    <mergeCell ref="E17:E18"/>
    <mergeCell ref="H17:I18"/>
    <mergeCell ref="M15:N15"/>
    <mergeCell ref="O15:O16"/>
    <mergeCell ref="M16:N16"/>
    <mergeCell ref="A15:A16"/>
    <mergeCell ref="B15:B16"/>
    <mergeCell ref="C15:C16"/>
    <mergeCell ref="D15:D16"/>
    <mergeCell ref="E15:E16"/>
    <mergeCell ref="H15:I16"/>
    <mergeCell ref="A13:A14"/>
    <mergeCell ref="B13:B14"/>
    <mergeCell ref="C13:C14"/>
    <mergeCell ref="D13:D14"/>
    <mergeCell ref="E13:E14"/>
    <mergeCell ref="H13:I14"/>
    <mergeCell ref="J15:J16"/>
    <mergeCell ref="K15:K16"/>
    <mergeCell ref="L15:L16"/>
    <mergeCell ref="O11:O12"/>
    <mergeCell ref="M12:N12"/>
    <mergeCell ref="L9:L10"/>
    <mergeCell ref="M9:N9"/>
    <mergeCell ref="O9:O10"/>
    <mergeCell ref="M10:N10"/>
    <mergeCell ref="J13:J14"/>
    <mergeCell ref="K13:K14"/>
    <mergeCell ref="L13:L14"/>
    <mergeCell ref="M13:N13"/>
    <mergeCell ref="O13:O14"/>
    <mergeCell ref="M14:N14"/>
    <mergeCell ref="A11:A12"/>
    <mergeCell ref="B11:B12"/>
    <mergeCell ref="C11:C12"/>
    <mergeCell ref="D11:D12"/>
    <mergeCell ref="E11:E12"/>
    <mergeCell ref="H11:I12"/>
    <mergeCell ref="F8:G8"/>
    <mergeCell ref="M8:N8"/>
    <mergeCell ref="A9:A10"/>
    <mergeCell ref="B9:B10"/>
    <mergeCell ref="C9:C10"/>
    <mergeCell ref="D9:D10"/>
    <mergeCell ref="E9:E10"/>
    <mergeCell ref="H9:I10"/>
    <mergeCell ref="J9:J10"/>
    <mergeCell ref="K9:K10"/>
    <mergeCell ref="J11:J12"/>
    <mergeCell ref="K11:K12"/>
    <mergeCell ref="L11:L12"/>
    <mergeCell ref="M11:N11"/>
    <mergeCell ref="M4:N4"/>
    <mergeCell ref="F5:G5"/>
    <mergeCell ref="H5:I5"/>
    <mergeCell ref="M5:N5"/>
    <mergeCell ref="F6:G6"/>
    <mergeCell ref="H6:I6"/>
    <mergeCell ref="M6:N6"/>
    <mergeCell ref="H7:I7"/>
    <mergeCell ref="M7:N7"/>
    <mergeCell ref="A3:C3"/>
    <mergeCell ref="F3:H3"/>
    <mergeCell ref="J3:L3"/>
    <mergeCell ref="A4:A7"/>
    <mergeCell ref="B4:B7"/>
    <mergeCell ref="C4:C7"/>
    <mergeCell ref="D4:D7"/>
    <mergeCell ref="E4:E7"/>
    <mergeCell ref="F4:G4"/>
    <mergeCell ref="H4:I4"/>
    <mergeCell ref="K4:K7"/>
  </mergeCells>
  <pageMargins left="0.59055118110236227" right="0.19685039370078741" top="0.43307086614173229" bottom="0.31496062992125984" header="0.31496062992125984" footer="0.31496062992125984"/>
  <pageSetup paperSize="9" scale="97" orientation="landscape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O35"/>
  <sheetViews>
    <sheetView zoomScaleNormal="100" workbookViewId="0">
      <selection activeCell="B11" sqref="B11:O14"/>
    </sheetView>
  </sheetViews>
  <sheetFormatPr defaultRowHeight="14.4"/>
  <cols>
    <col min="1" max="1" width="10.88671875" bestFit="1" customWidth="1"/>
    <col min="2" max="2" width="15" bestFit="1" customWidth="1"/>
    <col min="3" max="4" width="10.88671875" customWidth="1"/>
    <col min="5" max="5" width="10.88671875" bestFit="1" customWidth="1"/>
    <col min="8" max="8" width="3" bestFit="1" customWidth="1"/>
    <col min="9" max="9" width="3.77734375" customWidth="1"/>
    <col min="10" max="10" width="7.33203125" customWidth="1"/>
    <col min="11" max="11" width="9.33203125" bestFit="1" customWidth="1"/>
    <col min="12" max="12" width="12.6640625" style="13" customWidth="1"/>
    <col min="15" max="15" width="9.6640625" bestFit="1" customWidth="1"/>
  </cols>
  <sheetData>
    <row r="1" spans="1:15">
      <c r="A1" s="11"/>
      <c r="B1" s="15"/>
      <c r="F1" s="11"/>
    </row>
    <row r="2" spans="1:15" ht="25.2">
      <c r="A2" s="35" t="s">
        <v>38</v>
      </c>
      <c r="B2" s="35"/>
      <c r="C2" s="35"/>
      <c r="D2" s="35"/>
      <c r="E2" s="35"/>
      <c r="F2" s="35"/>
      <c r="G2" s="35"/>
      <c r="H2" s="35"/>
      <c r="I2" s="35"/>
    </row>
    <row r="3" spans="1:15" ht="15" thickBot="1">
      <c r="A3" s="241" t="s">
        <v>115</v>
      </c>
      <c r="B3" s="241"/>
      <c r="C3" s="241"/>
      <c r="D3" s="21"/>
      <c r="F3" s="233" t="s">
        <v>122</v>
      </c>
      <c r="G3" s="233"/>
      <c r="H3" s="233"/>
      <c r="I3" s="1"/>
      <c r="J3" s="233" t="s">
        <v>123</v>
      </c>
      <c r="K3" s="233"/>
      <c r="L3" s="233"/>
    </row>
    <row r="4" spans="1:15" ht="18.75" customHeight="1">
      <c r="A4" s="222" t="s">
        <v>0</v>
      </c>
      <c r="B4" s="228" t="s">
        <v>1</v>
      </c>
      <c r="C4" s="213" t="s">
        <v>2</v>
      </c>
      <c r="D4" s="222" t="s">
        <v>41</v>
      </c>
      <c r="E4" s="222" t="s">
        <v>3</v>
      </c>
      <c r="F4" s="218" t="s">
        <v>4</v>
      </c>
      <c r="G4" s="219"/>
      <c r="H4" s="218" t="s">
        <v>6</v>
      </c>
      <c r="I4" s="219"/>
      <c r="J4" s="137"/>
      <c r="K4" s="213" t="s">
        <v>8</v>
      </c>
      <c r="L4" s="32"/>
      <c r="M4" s="218" t="s">
        <v>10</v>
      </c>
      <c r="N4" s="219"/>
      <c r="O4" s="141" t="s">
        <v>14</v>
      </c>
    </row>
    <row r="5" spans="1:15" ht="33" customHeight="1">
      <c r="A5" s="223"/>
      <c r="B5" s="229"/>
      <c r="C5" s="214"/>
      <c r="D5" s="223"/>
      <c r="E5" s="223"/>
      <c r="F5" s="220" t="s">
        <v>5</v>
      </c>
      <c r="G5" s="221"/>
      <c r="H5" s="220">
        <v>3.7</v>
      </c>
      <c r="I5" s="221"/>
      <c r="J5" s="138"/>
      <c r="K5" s="214"/>
      <c r="L5" s="33"/>
      <c r="M5" s="220" t="s">
        <v>11</v>
      </c>
      <c r="N5" s="221"/>
      <c r="O5" s="142" t="s">
        <v>15</v>
      </c>
    </row>
    <row r="6" spans="1:15" ht="16.5" customHeight="1">
      <c r="A6" s="223"/>
      <c r="B6" s="229"/>
      <c r="C6" s="214"/>
      <c r="D6" s="223"/>
      <c r="E6" s="223"/>
      <c r="F6" s="225"/>
      <c r="G6" s="226"/>
      <c r="H6" s="220" t="s">
        <v>7</v>
      </c>
      <c r="I6" s="221"/>
      <c r="J6" s="138"/>
      <c r="K6" s="214"/>
      <c r="L6" s="33"/>
      <c r="M6" s="220" t="s">
        <v>12</v>
      </c>
      <c r="N6" s="221"/>
      <c r="O6" s="142" t="s">
        <v>16</v>
      </c>
    </row>
    <row r="7" spans="1:15" ht="15" thickBot="1">
      <c r="A7" s="224"/>
      <c r="B7" s="230"/>
      <c r="C7" s="215"/>
      <c r="D7" s="224"/>
      <c r="E7" s="224"/>
      <c r="F7" s="5" t="s">
        <v>17</v>
      </c>
      <c r="G7" s="6" t="s">
        <v>18</v>
      </c>
      <c r="H7" s="225"/>
      <c r="I7" s="226"/>
      <c r="J7" s="139" t="s">
        <v>56</v>
      </c>
      <c r="K7" s="215"/>
      <c r="L7" s="34"/>
      <c r="M7" s="231" t="s">
        <v>13</v>
      </c>
      <c r="N7" s="232"/>
      <c r="O7" s="4"/>
    </row>
    <row r="8" spans="1:15" ht="15" thickBot="1">
      <c r="A8" s="138">
        <v>1</v>
      </c>
      <c r="B8" s="17">
        <v>2</v>
      </c>
      <c r="C8" s="142"/>
      <c r="D8" s="142"/>
      <c r="E8" s="142">
        <v>3</v>
      </c>
      <c r="F8" s="216">
        <v>4</v>
      </c>
      <c r="G8" s="227"/>
      <c r="H8" s="140">
        <v>8</v>
      </c>
      <c r="I8" s="31"/>
      <c r="J8" s="142">
        <v>10</v>
      </c>
      <c r="K8" s="142">
        <v>11</v>
      </c>
      <c r="L8" s="12">
        <v>12</v>
      </c>
      <c r="M8" s="216">
        <v>13</v>
      </c>
      <c r="N8" s="217"/>
      <c r="O8" s="142">
        <v>14</v>
      </c>
    </row>
    <row r="9" spans="1:15" ht="15.75" customHeight="1" thickBot="1">
      <c r="A9" s="193">
        <v>15</v>
      </c>
      <c r="B9" s="207" t="s">
        <v>28</v>
      </c>
      <c r="C9" s="193" t="s">
        <v>101</v>
      </c>
      <c r="D9" s="193" t="s">
        <v>118</v>
      </c>
      <c r="E9" s="211">
        <v>41498</v>
      </c>
      <c r="F9" s="136" t="s">
        <v>19</v>
      </c>
      <c r="G9" s="136" t="s">
        <v>40</v>
      </c>
      <c r="H9" s="237">
        <v>3.7</v>
      </c>
      <c r="I9" s="238"/>
      <c r="J9" s="193">
        <f>239*2</f>
        <v>478</v>
      </c>
      <c r="K9" s="193" t="s">
        <v>30</v>
      </c>
      <c r="L9" s="201">
        <f>H9*J9</f>
        <v>1768.6000000000001</v>
      </c>
      <c r="M9" s="205"/>
      <c r="N9" s="206"/>
      <c r="O9" s="193">
        <v>106510183</v>
      </c>
    </row>
    <row r="10" spans="1:15" ht="15" thickBot="1">
      <c r="A10" s="194"/>
      <c r="B10" s="208"/>
      <c r="C10" s="194"/>
      <c r="D10" s="194"/>
      <c r="E10" s="194"/>
      <c r="F10" s="136" t="s">
        <v>23</v>
      </c>
      <c r="G10" s="136" t="s">
        <v>21</v>
      </c>
      <c r="H10" s="239"/>
      <c r="I10" s="240"/>
      <c r="J10" s="194"/>
      <c r="K10" s="194"/>
      <c r="L10" s="202"/>
      <c r="M10" s="195"/>
      <c r="N10" s="196"/>
      <c r="O10" s="194"/>
    </row>
    <row r="11" spans="1:15" ht="15.75" customHeight="1" thickBot="1">
      <c r="A11" s="193">
        <v>16</v>
      </c>
      <c r="B11" s="207" t="s">
        <v>36</v>
      </c>
      <c r="C11" s="193" t="s">
        <v>100</v>
      </c>
      <c r="D11" s="193" t="s">
        <v>121</v>
      </c>
      <c r="E11" s="211">
        <v>41498</v>
      </c>
      <c r="F11" s="136" t="s">
        <v>23</v>
      </c>
      <c r="G11" s="136" t="s">
        <v>40</v>
      </c>
      <c r="H11" s="237">
        <v>3.7</v>
      </c>
      <c r="I11" s="238"/>
      <c r="J11" s="193">
        <v>350</v>
      </c>
      <c r="K11" s="193" t="s">
        <v>37</v>
      </c>
      <c r="L11" s="201">
        <f>H11*J11</f>
        <v>1295</v>
      </c>
      <c r="M11" s="205"/>
      <c r="N11" s="206"/>
      <c r="O11" s="193">
        <v>111539593</v>
      </c>
    </row>
    <row r="12" spans="1:15" ht="15.75" customHeight="1" thickBot="1">
      <c r="A12" s="194"/>
      <c r="B12" s="208"/>
      <c r="C12" s="194"/>
      <c r="D12" s="194"/>
      <c r="E12" s="194"/>
      <c r="F12" s="136" t="s">
        <v>19</v>
      </c>
      <c r="G12" s="136" t="s">
        <v>21</v>
      </c>
      <c r="H12" s="239"/>
      <c r="I12" s="240"/>
      <c r="J12" s="194"/>
      <c r="K12" s="194"/>
      <c r="L12" s="202"/>
      <c r="M12" s="195"/>
      <c r="N12" s="196"/>
      <c r="O12" s="194"/>
    </row>
    <row r="13" spans="1:15" ht="15.75" customHeight="1" thickBot="1">
      <c r="A13" s="193">
        <v>17</v>
      </c>
      <c r="B13" s="207" t="s">
        <v>36</v>
      </c>
      <c r="C13" s="193" t="s">
        <v>118</v>
      </c>
      <c r="D13" s="193" t="s">
        <v>27</v>
      </c>
      <c r="E13" s="211">
        <v>41498</v>
      </c>
      <c r="F13" s="136" t="s">
        <v>23</v>
      </c>
      <c r="G13" s="136" t="s">
        <v>40</v>
      </c>
      <c r="H13" s="237">
        <v>3.7</v>
      </c>
      <c r="I13" s="238"/>
      <c r="J13" s="193">
        <v>168</v>
      </c>
      <c r="K13" s="193" t="s">
        <v>37</v>
      </c>
      <c r="L13" s="201">
        <f>H13*J13</f>
        <v>621.6</v>
      </c>
      <c r="M13" s="205"/>
      <c r="N13" s="206"/>
      <c r="O13" s="193">
        <v>111539593</v>
      </c>
    </row>
    <row r="14" spans="1:15" ht="15.75" customHeight="1" thickBot="1">
      <c r="A14" s="194"/>
      <c r="B14" s="208"/>
      <c r="C14" s="194"/>
      <c r="D14" s="194"/>
      <c r="E14" s="194"/>
      <c r="F14" s="136" t="s">
        <v>19</v>
      </c>
      <c r="G14" s="136" t="s">
        <v>21</v>
      </c>
      <c r="H14" s="239"/>
      <c r="I14" s="240"/>
      <c r="J14" s="194"/>
      <c r="K14" s="194"/>
      <c r="L14" s="202"/>
      <c r="M14" s="195"/>
      <c r="N14" s="196"/>
      <c r="O14" s="194"/>
    </row>
    <row r="15" spans="1:15" ht="14.25" customHeight="1" thickBot="1">
      <c r="A15" s="193">
        <v>18</v>
      </c>
      <c r="B15" s="207" t="s">
        <v>33</v>
      </c>
      <c r="C15" s="193" t="s">
        <v>34</v>
      </c>
      <c r="D15" s="193" t="s">
        <v>118</v>
      </c>
      <c r="E15" s="211">
        <v>41498</v>
      </c>
      <c r="F15" s="136" t="s">
        <v>23</v>
      </c>
      <c r="G15" s="136" t="s">
        <v>40</v>
      </c>
      <c r="H15" s="237">
        <v>3.7</v>
      </c>
      <c r="I15" s="238"/>
      <c r="J15" s="193">
        <f>74*2</f>
        <v>148</v>
      </c>
      <c r="K15" s="203" t="s">
        <v>35</v>
      </c>
      <c r="L15" s="201">
        <f>H15*J15</f>
        <v>547.6</v>
      </c>
      <c r="M15" s="205"/>
      <c r="N15" s="206"/>
      <c r="O15" s="193">
        <v>113546629</v>
      </c>
    </row>
    <row r="16" spans="1:15" ht="14.25" customHeight="1" thickBot="1">
      <c r="A16" s="194"/>
      <c r="B16" s="208"/>
      <c r="C16" s="194"/>
      <c r="D16" s="194"/>
      <c r="E16" s="194"/>
      <c r="F16" s="136" t="s">
        <v>19</v>
      </c>
      <c r="G16" s="136" t="s">
        <v>21</v>
      </c>
      <c r="H16" s="239"/>
      <c r="I16" s="240"/>
      <c r="J16" s="194"/>
      <c r="K16" s="204"/>
      <c r="L16" s="202"/>
      <c r="M16" s="195"/>
      <c r="N16" s="196"/>
      <c r="O16" s="194"/>
    </row>
    <row r="17" spans="1:15" ht="14.25" customHeight="1" thickBot="1">
      <c r="A17" s="193">
        <v>19</v>
      </c>
      <c r="B17" s="207" t="s">
        <v>48</v>
      </c>
      <c r="C17" s="193" t="s">
        <v>49</v>
      </c>
      <c r="D17" s="193" t="s">
        <v>118</v>
      </c>
      <c r="E17" s="211">
        <v>41498</v>
      </c>
      <c r="F17" s="136" t="s">
        <v>19</v>
      </c>
      <c r="G17" s="136" t="s">
        <v>20</v>
      </c>
      <c r="H17" s="237">
        <v>3.7</v>
      </c>
      <c r="I17" s="238"/>
      <c r="J17" s="193">
        <f>280*2</f>
        <v>560</v>
      </c>
      <c r="K17" s="193" t="s">
        <v>50</v>
      </c>
      <c r="L17" s="201">
        <f>H17*J17</f>
        <v>2072</v>
      </c>
      <c r="M17" s="205"/>
      <c r="N17" s="206"/>
      <c r="O17" s="193">
        <v>106510183</v>
      </c>
    </row>
    <row r="18" spans="1:15" ht="14.25" customHeight="1" thickBot="1">
      <c r="A18" s="194"/>
      <c r="B18" s="208"/>
      <c r="C18" s="194"/>
      <c r="D18" s="194"/>
      <c r="E18" s="194"/>
      <c r="F18" s="136" t="s">
        <v>23</v>
      </c>
      <c r="G18" s="136" t="s">
        <v>21</v>
      </c>
      <c r="H18" s="239"/>
      <c r="I18" s="240"/>
      <c r="J18" s="194"/>
      <c r="K18" s="194"/>
      <c r="L18" s="202"/>
      <c r="M18" s="195"/>
      <c r="N18" s="196"/>
      <c r="O18" s="194"/>
    </row>
    <row r="19" spans="1:15" ht="14.25" customHeight="1" thickBot="1">
      <c r="A19" s="193">
        <v>20</v>
      </c>
      <c r="B19" s="207"/>
      <c r="C19" s="193"/>
      <c r="D19" s="193"/>
      <c r="E19" s="211"/>
      <c r="F19" s="136"/>
      <c r="G19" s="136"/>
      <c r="H19" s="237"/>
      <c r="I19" s="238"/>
      <c r="J19" s="193"/>
      <c r="K19" s="203"/>
      <c r="L19" s="201"/>
      <c r="M19" s="205"/>
      <c r="N19" s="206"/>
      <c r="O19" s="193"/>
    </row>
    <row r="20" spans="1:15" ht="14.25" customHeight="1" thickBot="1">
      <c r="A20" s="194"/>
      <c r="B20" s="208"/>
      <c r="C20" s="194"/>
      <c r="D20" s="194"/>
      <c r="E20" s="194"/>
      <c r="F20" s="136"/>
      <c r="G20" s="136"/>
      <c r="H20" s="239"/>
      <c r="I20" s="240"/>
      <c r="J20" s="194"/>
      <c r="K20" s="204"/>
      <c r="L20" s="202"/>
      <c r="M20" s="195"/>
      <c r="N20" s="196"/>
      <c r="O20" s="194"/>
    </row>
    <row r="21" spans="1:15" ht="14.25" customHeight="1" thickBot="1">
      <c r="A21" s="193">
        <v>21</v>
      </c>
      <c r="B21" s="207"/>
      <c r="C21" s="193"/>
      <c r="D21" s="193"/>
      <c r="E21" s="211"/>
      <c r="F21" s="136"/>
      <c r="G21" s="136"/>
      <c r="H21" s="237"/>
      <c r="I21" s="238"/>
      <c r="J21" s="193"/>
      <c r="K21" s="193"/>
      <c r="L21" s="201"/>
      <c r="M21" s="205"/>
      <c r="N21" s="206"/>
      <c r="O21" s="193"/>
    </row>
    <row r="22" spans="1:15" ht="14.25" customHeight="1" thickBot="1">
      <c r="A22" s="194"/>
      <c r="B22" s="208"/>
      <c r="C22" s="194"/>
      <c r="D22" s="194"/>
      <c r="E22" s="194"/>
      <c r="F22" s="136"/>
      <c r="G22" s="136"/>
      <c r="H22" s="239"/>
      <c r="I22" s="240"/>
      <c r="J22" s="194"/>
      <c r="K22" s="194"/>
      <c r="L22" s="202"/>
      <c r="M22" s="195"/>
      <c r="N22" s="196"/>
      <c r="O22" s="194"/>
    </row>
    <row r="23" spans="1:15" ht="14.25" customHeight="1" thickBot="1">
      <c r="A23" s="193">
        <v>22</v>
      </c>
      <c r="B23" s="207"/>
      <c r="C23" s="193"/>
      <c r="D23" s="193"/>
      <c r="E23" s="211"/>
      <c r="F23" s="136"/>
      <c r="G23" s="136"/>
      <c r="H23" s="237"/>
      <c r="I23" s="238"/>
      <c r="J23" s="193"/>
      <c r="K23" s="193"/>
      <c r="L23" s="201"/>
      <c r="M23" s="205"/>
      <c r="N23" s="206"/>
      <c r="O23" s="193"/>
    </row>
    <row r="24" spans="1:15" ht="14.25" customHeight="1" thickBot="1">
      <c r="A24" s="194"/>
      <c r="B24" s="208"/>
      <c r="C24" s="194"/>
      <c r="D24" s="194"/>
      <c r="E24" s="194"/>
      <c r="F24" s="136"/>
      <c r="G24" s="136"/>
      <c r="H24" s="239"/>
      <c r="I24" s="240"/>
      <c r="J24" s="194"/>
      <c r="K24" s="194"/>
      <c r="L24" s="202"/>
      <c r="M24" s="195"/>
      <c r="N24" s="196"/>
      <c r="O24" s="194"/>
    </row>
    <row r="25" spans="1:15" ht="14.25" customHeight="1" thickBot="1">
      <c r="A25" s="193">
        <v>23</v>
      </c>
      <c r="B25" s="207"/>
      <c r="C25" s="193"/>
      <c r="D25" s="193"/>
      <c r="E25" s="211"/>
      <c r="F25" s="136"/>
      <c r="G25" s="136"/>
      <c r="H25" s="237"/>
      <c r="I25" s="238"/>
      <c r="J25" s="193"/>
      <c r="K25" s="193"/>
      <c r="L25" s="201"/>
      <c r="M25" s="205"/>
      <c r="N25" s="206"/>
      <c r="O25" s="193"/>
    </row>
    <row r="26" spans="1:15" ht="14.25" customHeight="1" thickBot="1">
      <c r="A26" s="194"/>
      <c r="B26" s="208"/>
      <c r="C26" s="194"/>
      <c r="D26" s="194"/>
      <c r="E26" s="194"/>
      <c r="F26" s="136"/>
      <c r="G26" s="136"/>
      <c r="H26" s="239"/>
      <c r="I26" s="240"/>
      <c r="J26" s="194"/>
      <c r="K26" s="194"/>
      <c r="L26" s="202"/>
      <c r="M26" s="195"/>
      <c r="N26" s="196"/>
      <c r="O26" s="194"/>
    </row>
    <row r="27" spans="1:15" ht="14.25" customHeight="1" thickBot="1">
      <c r="A27" s="193">
        <v>24</v>
      </c>
      <c r="B27" s="207"/>
      <c r="C27" s="193"/>
      <c r="D27" s="193"/>
      <c r="E27" s="211"/>
      <c r="F27" s="136"/>
      <c r="G27" s="136"/>
      <c r="H27" s="237"/>
      <c r="I27" s="238"/>
      <c r="J27" s="193"/>
      <c r="K27" s="203"/>
      <c r="L27" s="201"/>
      <c r="M27" s="205"/>
      <c r="N27" s="206"/>
      <c r="O27" s="193"/>
    </row>
    <row r="28" spans="1:15" ht="14.25" customHeight="1" thickBot="1">
      <c r="A28" s="194"/>
      <c r="B28" s="208"/>
      <c r="C28" s="194"/>
      <c r="D28" s="194"/>
      <c r="E28" s="212"/>
      <c r="F28" s="136"/>
      <c r="G28" s="136"/>
      <c r="H28" s="239"/>
      <c r="I28" s="240"/>
      <c r="J28" s="194"/>
      <c r="K28" s="204"/>
      <c r="L28" s="202"/>
      <c r="M28" s="195"/>
      <c r="N28" s="196"/>
      <c r="O28" s="194"/>
    </row>
    <row r="29" spans="1:15" ht="7.2" customHeight="1">
      <c r="A29" s="9"/>
      <c r="B29" s="14"/>
      <c r="C29" s="9"/>
      <c r="D29" s="9"/>
      <c r="E29" s="9"/>
      <c r="F29" s="10"/>
      <c r="G29" s="209" t="s">
        <v>9</v>
      </c>
      <c r="H29" s="205"/>
      <c r="I29" s="206"/>
      <c r="J29" s="193"/>
      <c r="K29" s="193"/>
      <c r="L29" s="201">
        <f>SUM(L9:L28)</f>
        <v>6304.8</v>
      </c>
      <c r="M29" s="197"/>
      <c r="N29" s="198"/>
      <c r="O29" s="193"/>
    </row>
    <row r="30" spans="1:15" ht="14.25" customHeight="1" thickBot="1">
      <c r="A30" s="9"/>
      <c r="B30" s="14"/>
      <c r="C30" s="9"/>
      <c r="D30" s="9"/>
      <c r="E30" s="9"/>
      <c r="F30" s="9"/>
      <c r="G30" s="210"/>
      <c r="H30" s="195"/>
      <c r="I30" s="196"/>
      <c r="J30" s="194"/>
      <c r="K30" s="194"/>
      <c r="L30" s="202"/>
      <c r="M30" s="199"/>
      <c r="N30" s="200"/>
      <c r="O30" s="194"/>
    </row>
    <row r="31" spans="1:15" ht="15.75" customHeight="1">
      <c r="A31" s="11"/>
      <c r="B31" s="16"/>
    </row>
    <row r="32" spans="1:15" ht="15.75" customHeight="1">
      <c r="A32" s="11"/>
      <c r="B32" s="16"/>
    </row>
    <row r="33" spans="1:15">
      <c r="A33" s="234" t="s">
        <v>24</v>
      </c>
      <c r="B33" s="234"/>
      <c r="C33" s="234"/>
      <c r="D33" s="235" t="s">
        <v>25</v>
      </c>
      <c r="E33" s="235"/>
      <c r="F33" s="235"/>
      <c r="G33" s="235"/>
      <c r="H33" s="236" t="s">
        <v>26</v>
      </c>
      <c r="I33" s="236"/>
      <c r="J33" s="236"/>
      <c r="K33" s="236"/>
      <c r="L33" s="236"/>
    </row>
    <row r="34" spans="1:15">
      <c r="A34" s="11"/>
      <c r="B34" s="16"/>
    </row>
    <row r="35" spans="1:15">
      <c r="A35" s="23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25"/>
      <c r="N35" s="25"/>
      <c r="O35" s="25"/>
    </row>
  </sheetData>
  <mergeCells count="152">
    <mergeCell ref="A3:C3"/>
    <mergeCell ref="F3:H3"/>
    <mergeCell ref="J3:L3"/>
    <mergeCell ref="A4:A7"/>
    <mergeCell ref="B4:B7"/>
    <mergeCell ref="C4:C7"/>
    <mergeCell ref="D4:D7"/>
    <mergeCell ref="E4:E7"/>
    <mergeCell ref="F4:G4"/>
    <mergeCell ref="H4:I4"/>
    <mergeCell ref="K4:K7"/>
    <mergeCell ref="M4:N4"/>
    <mergeCell ref="F5:G5"/>
    <mergeCell ref="H5:I5"/>
    <mergeCell ref="M5:N5"/>
    <mergeCell ref="F6:G6"/>
    <mergeCell ref="H6:I6"/>
    <mergeCell ref="M6:N6"/>
    <mergeCell ref="H7:I7"/>
    <mergeCell ref="M7:N7"/>
    <mergeCell ref="A11:A12"/>
    <mergeCell ref="B11:B12"/>
    <mergeCell ref="C11:C12"/>
    <mergeCell ref="D11:D12"/>
    <mergeCell ref="E11:E12"/>
    <mergeCell ref="H11:I12"/>
    <mergeCell ref="F8:G8"/>
    <mergeCell ref="M8:N8"/>
    <mergeCell ref="A9:A10"/>
    <mergeCell ref="B9:B10"/>
    <mergeCell ref="C9:C10"/>
    <mergeCell ref="D9:D10"/>
    <mergeCell ref="E9:E10"/>
    <mergeCell ref="H9:I10"/>
    <mergeCell ref="J9:J10"/>
    <mergeCell ref="K9:K10"/>
    <mergeCell ref="J11:J12"/>
    <mergeCell ref="K11:K12"/>
    <mergeCell ref="L11:L12"/>
    <mergeCell ref="M11:N11"/>
    <mergeCell ref="O11:O12"/>
    <mergeCell ref="M12:N12"/>
    <mergeCell ref="L9:L10"/>
    <mergeCell ref="M9:N9"/>
    <mergeCell ref="O9:O10"/>
    <mergeCell ref="M10:N10"/>
    <mergeCell ref="J13:J14"/>
    <mergeCell ref="K13:K14"/>
    <mergeCell ref="L13:L14"/>
    <mergeCell ref="M13:N13"/>
    <mergeCell ref="O13:O14"/>
    <mergeCell ref="M14:N14"/>
    <mergeCell ref="A13:A14"/>
    <mergeCell ref="B13:B14"/>
    <mergeCell ref="C13:C14"/>
    <mergeCell ref="D13:D14"/>
    <mergeCell ref="E13:E14"/>
    <mergeCell ref="H13:I14"/>
    <mergeCell ref="J15:J16"/>
    <mergeCell ref="K15:K16"/>
    <mergeCell ref="L15:L16"/>
    <mergeCell ref="M15:N15"/>
    <mergeCell ref="O15:O16"/>
    <mergeCell ref="M16:N16"/>
    <mergeCell ref="A15:A16"/>
    <mergeCell ref="B15:B16"/>
    <mergeCell ref="C15:C16"/>
    <mergeCell ref="D15:D16"/>
    <mergeCell ref="E15:E16"/>
    <mergeCell ref="H15:I16"/>
    <mergeCell ref="J17:J18"/>
    <mergeCell ref="K17:K18"/>
    <mergeCell ref="L17:L18"/>
    <mergeCell ref="M17:N17"/>
    <mergeCell ref="O17:O18"/>
    <mergeCell ref="M18:N18"/>
    <mergeCell ref="A17:A18"/>
    <mergeCell ref="B17:B18"/>
    <mergeCell ref="C17:C18"/>
    <mergeCell ref="D17:D18"/>
    <mergeCell ref="E17:E18"/>
    <mergeCell ref="H17:I18"/>
    <mergeCell ref="J19:J20"/>
    <mergeCell ref="K19:K20"/>
    <mergeCell ref="L19:L20"/>
    <mergeCell ref="M19:N19"/>
    <mergeCell ref="O19:O20"/>
    <mergeCell ref="M20:N20"/>
    <mergeCell ref="A19:A20"/>
    <mergeCell ref="B19:B20"/>
    <mergeCell ref="C19:C20"/>
    <mergeCell ref="D19:D20"/>
    <mergeCell ref="E19:E20"/>
    <mergeCell ref="H19:I20"/>
    <mergeCell ref="J21:J22"/>
    <mergeCell ref="K21:K22"/>
    <mergeCell ref="L21:L22"/>
    <mergeCell ref="M21:N21"/>
    <mergeCell ref="O21:O22"/>
    <mergeCell ref="M22:N22"/>
    <mergeCell ref="A21:A22"/>
    <mergeCell ref="B21:B22"/>
    <mergeCell ref="C21:C22"/>
    <mergeCell ref="D21:D22"/>
    <mergeCell ref="E21:E22"/>
    <mergeCell ref="H21:I22"/>
    <mergeCell ref="J23:J24"/>
    <mergeCell ref="K23:K24"/>
    <mergeCell ref="L23:L24"/>
    <mergeCell ref="M23:N23"/>
    <mergeCell ref="O23:O24"/>
    <mergeCell ref="M24:N24"/>
    <mergeCell ref="A23:A24"/>
    <mergeCell ref="B23:B24"/>
    <mergeCell ref="C23:C24"/>
    <mergeCell ref="D23:D24"/>
    <mergeCell ref="E23:E24"/>
    <mergeCell ref="H23:I24"/>
    <mergeCell ref="J25:J26"/>
    <mergeCell ref="K25:K26"/>
    <mergeCell ref="L25:L26"/>
    <mergeCell ref="M25:N25"/>
    <mergeCell ref="O25:O26"/>
    <mergeCell ref="M26:N26"/>
    <mergeCell ref="A25:A26"/>
    <mergeCell ref="B25:B26"/>
    <mergeCell ref="C25:C26"/>
    <mergeCell ref="D25:D26"/>
    <mergeCell ref="E25:E26"/>
    <mergeCell ref="H25:I26"/>
    <mergeCell ref="J27:J28"/>
    <mergeCell ref="K27:K28"/>
    <mergeCell ref="L27:L28"/>
    <mergeCell ref="M27:N27"/>
    <mergeCell ref="O27:O28"/>
    <mergeCell ref="M28:N28"/>
    <mergeCell ref="A27:A28"/>
    <mergeCell ref="B27:B28"/>
    <mergeCell ref="C27:C28"/>
    <mergeCell ref="D27:D28"/>
    <mergeCell ref="E27:E28"/>
    <mergeCell ref="H27:I28"/>
    <mergeCell ref="O29:O30"/>
    <mergeCell ref="A33:C33"/>
    <mergeCell ref="D33:G33"/>
    <mergeCell ref="H33:L33"/>
    <mergeCell ref="G29:G30"/>
    <mergeCell ref="H29:I30"/>
    <mergeCell ref="J29:J30"/>
    <mergeCell ref="K29:K30"/>
    <mergeCell ref="L29:L30"/>
    <mergeCell ref="M29:N30"/>
  </mergeCells>
  <pageMargins left="0.59055118110236227" right="0.19685039370078741" top="0.43307086614173229" bottom="0.31496062992125984" header="0.31496062992125984" footer="0.31496062992125984"/>
  <pageSetup paperSize="9" scale="97" orientation="landscape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O35"/>
  <sheetViews>
    <sheetView zoomScaleNormal="100" workbookViewId="0">
      <selection activeCell="K21" sqref="K21:K22"/>
    </sheetView>
  </sheetViews>
  <sheetFormatPr defaultRowHeight="14.4"/>
  <cols>
    <col min="1" max="1" width="10.88671875" bestFit="1" customWidth="1"/>
    <col min="2" max="2" width="15" bestFit="1" customWidth="1"/>
    <col min="3" max="4" width="10.88671875" customWidth="1"/>
    <col min="5" max="5" width="10.88671875" bestFit="1" customWidth="1"/>
    <col min="8" max="8" width="3" bestFit="1" customWidth="1"/>
    <col min="9" max="9" width="3.77734375" customWidth="1"/>
    <col min="10" max="10" width="7.33203125" customWidth="1"/>
    <col min="11" max="11" width="9.33203125" bestFit="1" customWidth="1"/>
    <col min="12" max="12" width="12.6640625" style="13" customWidth="1"/>
    <col min="15" max="15" width="9.6640625" bestFit="1" customWidth="1"/>
  </cols>
  <sheetData>
    <row r="1" spans="1:15">
      <c r="A1" s="11"/>
      <c r="B1" s="15"/>
      <c r="F1" s="11"/>
    </row>
    <row r="2" spans="1:15" ht="25.2">
      <c r="A2" s="35" t="s">
        <v>38</v>
      </c>
      <c r="B2" s="35"/>
      <c r="C2" s="35"/>
      <c r="D2" s="35"/>
      <c r="E2" s="35"/>
      <c r="F2" s="35"/>
      <c r="G2" s="35"/>
      <c r="H2" s="35"/>
      <c r="I2" s="35"/>
    </row>
    <row r="3" spans="1:15" ht="15" thickBot="1">
      <c r="A3" s="241" t="s">
        <v>115</v>
      </c>
      <c r="B3" s="241"/>
      <c r="C3" s="241"/>
      <c r="D3" s="21"/>
      <c r="F3" s="233" t="s">
        <v>124</v>
      </c>
      <c r="G3" s="233"/>
      <c r="H3" s="233"/>
      <c r="I3" s="1"/>
      <c r="J3" s="233" t="s">
        <v>125</v>
      </c>
      <c r="K3" s="233"/>
      <c r="L3" s="233"/>
    </row>
    <row r="4" spans="1:15" ht="18.75" customHeight="1">
      <c r="A4" s="222" t="s">
        <v>0</v>
      </c>
      <c r="B4" s="228" t="s">
        <v>1</v>
      </c>
      <c r="C4" s="213" t="s">
        <v>2</v>
      </c>
      <c r="D4" s="222" t="s">
        <v>41</v>
      </c>
      <c r="E4" s="222" t="s">
        <v>3</v>
      </c>
      <c r="F4" s="218" t="s">
        <v>4</v>
      </c>
      <c r="G4" s="219"/>
      <c r="H4" s="218" t="s">
        <v>6</v>
      </c>
      <c r="I4" s="219"/>
      <c r="J4" s="144"/>
      <c r="K4" s="213" t="s">
        <v>8</v>
      </c>
      <c r="L4" s="32"/>
      <c r="M4" s="218" t="s">
        <v>10</v>
      </c>
      <c r="N4" s="219"/>
      <c r="O4" s="148" t="s">
        <v>14</v>
      </c>
    </row>
    <row r="5" spans="1:15" ht="33" customHeight="1">
      <c r="A5" s="223"/>
      <c r="B5" s="229"/>
      <c r="C5" s="214"/>
      <c r="D5" s="223"/>
      <c r="E5" s="223"/>
      <c r="F5" s="220" t="s">
        <v>5</v>
      </c>
      <c r="G5" s="221"/>
      <c r="H5" s="220">
        <v>3.7</v>
      </c>
      <c r="I5" s="221"/>
      <c r="J5" s="145"/>
      <c r="K5" s="214"/>
      <c r="L5" s="33"/>
      <c r="M5" s="220" t="s">
        <v>11</v>
      </c>
      <c r="N5" s="221"/>
      <c r="O5" s="149" t="s">
        <v>15</v>
      </c>
    </row>
    <row r="6" spans="1:15" ht="16.5" customHeight="1">
      <c r="A6" s="223"/>
      <c r="B6" s="229"/>
      <c r="C6" s="214"/>
      <c r="D6" s="223"/>
      <c r="E6" s="223"/>
      <c r="F6" s="225"/>
      <c r="G6" s="226"/>
      <c r="H6" s="220" t="s">
        <v>7</v>
      </c>
      <c r="I6" s="221"/>
      <c r="J6" s="145"/>
      <c r="K6" s="214"/>
      <c r="L6" s="33"/>
      <c r="M6" s="220" t="s">
        <v>12</v>
      </c>
      <c r="N6" s="221"/>
      <c r="O6" s="149" t="s">
        <v>16</v>
      </c>
    </row>
    <row r="7" spans="1:15" ht="15" thickBot="1">
      <c r="A7" s="224"/>
      <c r="B7" s="230"/>
      <c r="C7" s="215"/>
      <c r="D7" s="224"/>
      <c r="E7" s="224"/>
      <c r="F7" s="5" t="s">
        <v>17</v>
      </c>
      <c r="G7" s="6" t="s">
        <v>18</v>
      </c>
      <c r="H7" s="225"/>
      <c r="I7" s="226"/>
      <c r="J7" s="146" t="s">
        <v>56</v>
      </c>
      <c r="K7" s="215"/>
      <c r="L7" s="34"/>
      <c r="M7" s="231" t="s">
        <v>13</v>
      </c>
      <c r="N7" s="232"/>
      <c r="O7" s="4"/>
    </row>
    <row r="8" spans="1:15" ht="15" thickBot="1">
      <c r="A8" s="145">
        <v>1</v>
      </c>
      <c r="B8" s="17">
        <v>2</v>
      </c>
      <c r="C8" s="149"/>
      <c r="D8" s="149"/>
      <c r="E8" s="149">
        <v>3</v>
      </c>
      <c r="F8" s="216">
        <v>4</v>
      </c>
      <c r="G8" s="227"/>
      <c r="H8" s="147">
        <v>8</v>
      </c>
      <c r="I8" s="31"/>
      <c r="J8" s="149">
        <v>10</v>
      </c>
      <c r="K8" s="149">
        <v>11</v>
      </c>
      <c r="L8" s="12">
        <v>12</v>
      </c>
      <c r="M8" s="216">
        <v>13</v>
      </c>
      <c r="N8" s="217"/>
      <c r="O8" s="149">
        <v>14</v>
      </c>
    </row>
    <row r="9" spans="1:15" ht="15.75" customHeight="1" thickBot="1">
      <c r="A9" s="193">
        <v>15</v>
      </c>
      <c r="B9" s="207" t="s">
        <v>28</v>
      </c>
      <c r="C9" s="193" t="s">
        <v>101</v>
      </c>
      <c r="D9" s="193" t="s">
        <v>118</v>
      </c>
      <c r="E9" s="211">
        <v>41505</v>
      </c>
      <c r="F9" s="143" t="s">
        <v>19</v>
      </c>
      <c r="G9" s="143" t="s">
        <v>40</v>
      </c>
      <c r="H9" s="237">
        <v>3.7</v>
      </c>
      <c r="I9" s="238"/>
      <c r="J9" s="193">
        <f>239*2</f>
        <v>478</v>
      </c>
      <c r="K9" s="193" t="s">
        <v>30</v>
      </c>
      <c r="L9" s="201">
        <f>H9*J9</f>
        <v>1768.6000000000001</v>
      </c>
      <c r="M9" s="205"/>
      <c r="N9" s="206"/>
      <c r="O9" s="193">
        <v>106510183</v>
      </c>
    </row>
    <row r="10" spans="1:15" ht="15" thickBot="1">
      <c r="A10" s="194"/>
      <c r="B10" s="208"/>
      <c r="C10" s="194"/>
      <c r="D10" s="194"/>
      <c r="E10" s="194"/>
      <c r="F10" s="143" t="s">
        <v>23</v>
      </c>
      <c r="G10" s="143" t="s">
        <v>21</v>
      </c>
      <c r="H10" s="239"/>
      <c r="I10" s="240"/>
      <c r="J10" s="194"/>
      <c r="K10" s="194"/>
      <c r="L10" s="202"/>
      <c r="M10" s="195"/>
      <c r="N10" s="196"/>
      <c r="O10" s="194"/>
    </row>
    <row r="11" spans="1:15" ht="15.75" customHeight="1" thickBot="1">
      <c r="A11" s="193">
        <v>16</v>
      </c>
      <c r="B11" s="207" t="s">
        <v>36</v>
      </c>
      <c r="C11" s="193" t="s">
        <v>100</v>
      </c>
      <c r="D11" s="193" t="s">
        <v>93</v>
      </c>
      <c r="E11" s="211">
        <v>41505</v>
      </c>
      <c r="F11" s="143" t="s">
        <v>23</v>
      </c>
      <c r="G11" s="143" t="s">
        <v>40</v>
      </c>
      <c r="H11" s="237">
        <v>3.7</v>
      </c>
      <c r="I11" s="238"/>
      <c r="J11" s="193">
        <v>440</v>
      </c>
      <c r="K11" s="193" t="s">
        <v>37</v>
      </c>
      <c r="L11" s="201">
        <f>H11*J11</f>
        <v>1628</v>
      </c>
      <c r="M11" s="205"/>
      <c r="N11" s="206"/>
      <c r="O11" s="193">
        <v>111539593</v>
      </c>
    </row>
    <row r="12" spans="1:15" ht="15.75" customHeight="1" thickBot="1">
      <c r="A12" s="194"/>
      <c r="B12" s="208"/>
      <c r="C12" s="194"/>
      <c r="D12" s="194"/>
      <c r="E12" s="194"/>
      <c r="F12" s="143" t="s">
        <v>19</v>
      </c>
      <c r="G12" s="143" t="s">
        <v>21</v>
      </c>
      <c r="H12" s="239"/>
      <c r="I12" s="240"/>
      <c r="J12" s="194"/>
      <c r="K12" s="194"/>
      <c r="L12" s="202"/>
      <c r="M12" s="195"/>
      <c r="N12" s="196"/>
      <c r="O12" s="194"/>
    </row>
    <row r="13" spans="1:15" ht="15.75" customHeight="1" thickBot="1">
      <c r="A13" s="193">
        <v>17</v>
      </c>
      <c r="B13" s="207" t="s">
        <v>33</v>
      </c>
      <c r="C13" s="193" t="s">
        <v>34</v>
      </c>
      <c r="D13" s="193" t="s">
        <v>118</v>
      </c>
      <c r="E13" s="211">
        <v>41505</v>
      </c>
      <c r="F13" s="143" t="s">
        <v>23</v>
      </c>
      <c r="G13" s="143" t="s">
        <v>40</v>
      </c>
      <c r="H13" s="237">
        <v>3.7</v>
      </c>
      <c r="I13" s="238"/>
      <c r="J13" s="193">
        <f>74*2</f>
        <v>148</v>
      </c>
      <c r="K13" s="203" t="s">
        <v>35</v>
      </c>
      <c r="L13" s="201">
        <f>H13*J13</f>
        <v>547.6</v>
      </c>
      <c r="M13" s="205"/>
      <c r="N13" s="206"/>
      <c r="O13" s="193">
        <v>113546629</v>
      </c>
    </row>
    <row r="14" spans="1:15" ht="15.75" customHeight="1" thickBot="1">
      <c r="A14" s="194"/>
      <c r="B14" s="208"/>
      <c r="C14" s="194"/>
      <c r="D14" s="194"/>
      <c r="E14" s="194"/>
      <c r="F14" s="143" t="s">
        <v>19</v>
      </c>
      <c r="G14" s="143" t="s">
        <v>21</v>
      </c>
      <c r="H14" s="239"/>
      <c r="I14" s="240"/>
      <c r="J14" s="194"/>
      <c r="K14" s="204"/>
      <c r="L14" s="202"/>
      <c r="M14" s="195"/>
      <c r="N14" s="196"/>
      <c r="O14" s="194"/>
    </row>
    <row r="15" spans="1:15" ht="14.25" customHeight="1" thickBot="1">
      <c r="A15" s="193">
        <v>18</v>
      </c>
      <c r="B15" s="207" t="s">
        <v>75</v>
      </c>
      <c r="C15" s="193" t="s">
        <v>22</v>
      </c>
      <c r="D15" s="193" t="s">
        <v>118</v>
      </c>
      <c r="E15" s="211">
        <v>41505</v>
      </c>
      <c r="F15" s="143" t="s">
        <v>23</v>
      </c>
      <c r="G15" s="143" t="s">
        <v>40</v>
      </c>
      <c r="H15" s="237">
        <v>3.7</v>
      </c>
      <c r="I15" s="238"/>
      <c r="J15" s="193">
        <f>113*2</f>
        <v>226</v>
      </c>
      <c r="K15" s="193" t="s">
        <v>77</v>
      </c>
      <c r="L15" s="201">
        <f>H15*J15</f>
        <v>836.2</v>
      </c>
      <c r="M15" s="205"/>
      <c r="N15" s="206"/>
      <c r="O15" s="193">
        <v>110213480</v>
      </c>
    </row>
    <row r="16" spans="1:15" ht="14.25" customHeight="1" thickBot="1">
      <c r="A16" s="194"/>
      <c r="B16" s="208"/>
      <c r="C16" s="194"/>
      <c r="D16" s="194"/>
      <c r="E16" s="194"/>
      <c r="F16" s="143" t="s">
        <v>19</v>
      </c>
      <c r="G16" s="143" t="s">
        <v>21</v>
      </c>
      <c r="H16" s="239"/>
      <c r="I16" s="240"/>
      <c r="J16" s="194"/>
      <c r="K16" s="194"/>
      <c r="L16" s="202"/>
      <c r="M16" s="195"/>
      <c r="N16" s="196"/>
      <c r="O16" s="194"/>
    </row>
    <row r="17" spans="1:15" ht="14.25" customHeight="1" thickBot="1">
      <c r="A17" s="193">
        <v>19</v>
      </c>
      <c r="B17" s="207"/>
      <c r="C17" s="193"/>
      <c r="D17" s="193"/>
      <c r="E17" s="211"/>
      <c r="F17" s="143"/>
      <c r="G17" s="143"/>
      <c r="H17" s="237"/>
      <c r="I17" s="238"/>
      <c r="J17" s="193"/>
      <c r="K17" s="193"/>
      <c r="L17" s="201"/>
      <c r="M17" s="205"/>
      <c r="N17" s="206"/>
      <c r="O17" s="193"/>
    </row>
    <row r="18" spans="1:15" ht="14.25" customHeight="1" thickBot="1">
      <c r="A18" s="194"/>
      <c r="B18" s="208"/>
      <c r="C18" s="194"/>
      <c r="D18" s="194"/>
      <c r="E18" s="194"/>
      <c r="F18" s="143"/>
      <c r="G18" s="143"/>
      <c r="H18" s="239"/>
      <c r="I18" s="240"/>
      <c r="J18" s="194"/>
      <c r="K18" s="194"/>
      <c r="L18" s="202"/>
      <c r="M18" s="195"/>
      <c r="N18" s="196"/>
      <c r="O18" s="194"/>
    </row>
    <row r="19" spans="1:15" ht="14.25" customHeight="1" thickBot="1">
      <c r="A19" s="193">
        <v>20</v>
      </c>
      <c r="B19" s="207"/>
      <c r="C19" s="193"/>
      <c r="D19" s="193"/>
      <c r="E19" s="211"/>
      <c r="F19" s="143"/>
      <c r="G19" s="143"/>
      <c r="H19" s="237"/>
      <c r="I19" s="238"/>
      <c r="J19" s="193"/>
      <c r="K19" s="203"/>
      <c r="L19" s="201"/>
      <c r="M19" s="205"/>
      <c r="N19" s="206"/>
      <c r="O19" s="193"/>
    </row>
    <row r="20" spans="1:15" ht="14.25" customHeight="1" thickBot="1">
      <c r="A20" s="194"/>
      <c r="B20" s="208"/>
      <c r="C20" s="194"/>
      <c r="D20" s="194"/>
      <c r="E20" s="194"/>
      <c r="F20" s="143"/>
      <c r="G20" s="143"/>
      <c r="H20" s="239"/>
      <c r="I20" s="240"/>
      <c r="J20" s="194"/>
      <c r="K20" s="204"/>
      <c r="L20" s="202"/>
      <c r="M20" s="195"/>
      <c r="N20" s="196"/>
      <c r="O20" s="194"/>
    </row>
    <row r="21" spans="1:15" ht="14.25" customHeight="1" thickBot="1">
      <c r="A21" s="193">
        <v>21</v>
      </c>
      <c r="B21" s="207"/>
      <c r="C21" s="193"/>
      <c r="D21" s="193"/>
      <c r="E21" s="211"/>
      <c r="F21" s="143"/>
      <c r="G21" s="143"/>
      <c r="H21" s="237"/>
      <c r="I21" s="238"/>
      <c r="J21" s="193"/>
      <c r="K21" s="193"/>
      <c r="L21" s="201"/>
      <c r="M21" s="205"/>
      <c r="N21" s="206"/>
      <c r="O21" s="193"/>
    </row>
    <row r="22" spans="1:15" ht="14.25" customHeight="1" thickBot="1">
      <c r="A22" s="194"/>
      <c r="B22" s="208"/>
      <c r="C22" s="194"/>
      <c r="D22" s="194"/>
      <c r="E22" s="194"/>
      <c r="F22" s="143"/>
      <c r="G22" s="143"/>
      <c r="H22" s="239"/>
      <c r="I22" s="240"/>
      <c r="J22" s="194"/>
      <c r="K22" s="194"/>
      <c r="L22" s="202"/>
      <c r="M22" s="195"/>
      <c r="N22" s="196"/>
      <c r="O22" s="194"/>
    </row>
    <row r="23" spans="1:15" ht="14.25" customHeight="1" thickBot="1">
      <c r="A23" s="193">
        <v>22</v>
      </c>
      <c r="B23" s="207"/>
      <c r="C23" s="193"/>
      <c r="D23" s="193"/>
      <c r="E23" s="211"/>
      <c r="F23" s="143"/>
      <c r="G23" s="143"/>
      <c r="H23" s="237"/>
      <c r="I23" s="238"/>
      <c r="J23" s="193"/>
      <c r="K23" s="193"/>
      <c r="L23" s="201"/>
      <c r="M23" s="205"/>
      <c r="N23" s="206"/>
      <c r="O23" s="193"/>
    </row>
    <row r="24" spans="1:15" ht="14.25" customHeight="1" thickBot="1">
      <c r="A24" s="194"/>
      <c r="B24" s="208"/>
      <c r="C24" s="194"/>
      <c r="D24" s="194"/>
      <c r="E24" s="194"/>
      <c r="F24" s="143"/>
      <c r="G24" s="143"/>
      <c r="H24" s="239"/>
      <c r="I24" s="240"/>
      <c r="J24" s="194"/>
      <c r="K24" s="194"/>
      <c r="L24" s="202"/>
      <c r="M24" s="195"/>
      <c r="N24" s="196"/>
      <c r="O24" s="194"/>
    </row>
    <row r="25" spans="1:15" ht="14.25" customHeight="1" thickBot="1">
      <c r="A25" s="193">
        <v>23</v>
      </c>
      <c r="B25" s="207"/>
      <c r="C25" s="193"/>
      <c r="D25" s="193"/>
      <c r="E25" s="211"/>
      <c r="F25" s="143"/>
      <c r="G25" s="143"/>
      <c r="H25" s="237"/>
      <c r="I25" s="238"/>
      <c r="J25" s="193"/>
      <c r="K25" s="193"/>
      <c r="L25" s="201"/>
      <c r="M25" s="205"/>
      <c r="N25" s="206"/>
      <c r="O25" s="193"/>
    </row>
    <row r="26" spans="1:15" ht="14.25" customHeight="1" thickBot="1">
      <c r="A26" s="194"/>
      <c r="B26" s="208"/>
      <c r="C26" s="194"/>
      <c r="D26" s="194"/>
      <c r="E26" s="194"/>
      <c r="F26" s="143"/>
      <c r="G26" s="143"/>
      <c r="H26" s="239"/>
      <c r="I26" s="240"/>
      <c r="J26" s="194"/>
      <c r="K26" s="194"/>
      <c r="L26" s="202"/>
      <c r="M26" s="195"/>
      <c r="N26" s="196"/>
      <c r="O26" s="194"/>
    </row>
    <row r="27" spans="1:15" ht="14.25" customHeight="1" thickBot="1">
      <c r="A27" s="193">
        <v>24</v>
      </c>
      <c r="B27" s="207"/>
      <c r="C27" s="193"/>
      <c r="D27" s="193"/>
      <c r="E27" s="211"/>
      <c r="F27" s="143"/>
      <c r="G27" s="143"/>
      <c r="H27" s="237"/>
      <c r="I27" s="238"/>
      <c r="J27" s="193"/>
      <c r="K27" s="203"/>
      <c r="L27" s="201"/>
      <c r="M27" s="205"/>
      <c r="N27" s="206"/>
      <c r="O27" s="193"/>
    </row>
    <row r="28" spans="1:15" ht="14.25" customHeight="1" thickBot="1">
      <c r="A28" s="194"/>
      <c r="B28" s="208"/>
      <c r="C28" s="194"/>
      <c r="D28" s="194"/>
      <c r="E28" s="212"/>
      <c r="F28" s="143"/>
      <c r="G28" s="143"/>
      <c r="H28" s="239"/>
      <c r="I28" s="240"/>
      <c r="J28" s="194"/>
      <c r="K28" s="204"/>
      <c r="L28" s="202"/>
      <c r="M28" s="195"/>
      <c r="N28" s="196"/>
      <c r="O28" s="194"/>
    </row>
    <row r="29" spans="1:15" ht="7.2" customHeight="1">
      <c r="A29" s="9"/>
      <c r="B29" s="14"/>
      <c r="C29" s="9"/>
      <c r="D29" s="9"/>
      <c r="E29" s="9"/>
      <c r="F29" s="10"/>
      <c r="G29" s="209" t="s">
        <v>9</v>
      </c>
      <c r="H29" s="205"/>
      <c r="I29" s="206"/>
      <c r="J29" s="193"/>
      <c r="K29" s="193"/>
      <c r="L29" s="201">
        <f>SUM(L9:L28)</f>
        <v>4780.4000000000005</v>
      </c>
      <c r="M29" s="197"/>
      <c r="N29" s="198"/>
      <c r="O29" s="193"/>
    </row>
    <row r="30" spans="1:15" ht="14.25" customHeight="1" thickBot="1">
      <c r="A30" s="9"/>
      <c r="B30" s="14"/>
      <c r="C30" s="9"/>
      <c r="D30" s="9"/>
      <c r="E30" s="9"/>
      <c r="F30" s="9"/>
      <c r="G30" s="210"/>
      <c r="H30" s="195"/>
      <c r="I30" s="196"/>
      <c r="J30" s="194"/>
      <c r="K30" s="194"/>
      <c r="L30" s="202"/>
      <c r="M30" s="199"/>
      <c r="N30" s="200"/>
      <c r="O30" s="194"/>
    </row>
    <row r="31" spans="1:15" ht="15.75" customHeight="1">
      <c r="A31" s="11"/>
      <c r="B31" s="16"/>
    </row>
    <row r="32" spans="1:15" ht="15.75" customHeight="1">
      <c r="A32" s="11"/>
      <c r="B32" s="16"/>
    </row>
    <row r="33" spans="1:15">
      <c r="A33" s="234" t="s">
        <v>24</v>
      </c>
      <c r="B33" s="234"/>
      <c r="C33" s="234"/>
      <c r="D33" s="235" t="s">
        <v>25</v>
      </c>
      <c r="E33" s="235"/>
      <c r="F33" s="235"/>
      <c r="G33" s="235"/>
      <c r="H33" s="236" t="s">
        <v>26</v>
      </c>
      <c r="I33" s="236"/>
      <c r="J33" s="236"/>
      <c r="K33" s="236"/>
      <c r="L33" s="236"/>
    </row>
    <row r="34" spans="1:15">
      <c r="A34" s="11"/>
      <c r="B34" s="16"/>
    </row>
    <row r="35" spans="1:15">
      <c r="A35" s="23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25"/>
      <c r="N35" s="25"/>
      <c r="O35" s="25"/>
    </row>
  </sheetData>
  <mergeCells count="152">
    <mergeCell ref="A3:C3"/>
    <mergeCell ref="F3:H3"/>
    <mergeCell ref="J3:L3"/>
    <mergeCell ref="A4:A7"/>
    <mergeCell ref="B4:B7"/>
    <mergeCell ref="C4:C7"/>
    <mergeCell ref="D4:D7"/>
    <mergeCell ref="E4:E7"/>
    <mergeCell ref="F4:G4"/>
    <mergeCell ref="H4:I4"/>
    <mergeCell ref="K4:K7"/>
    <mergeCell ref="M4:N4"/>
    <mergeCell ref="F5:G5"/>
    <mergeCell ref="H5:I5"/>
    <mergeCell ref="M5:N5"/>
    <mergeCell ref="F6:G6"/>
    <mergeCell ref="H6:I6"/>
    <mergeCell ref="M6:N6"/>
    <mergeCell ref="H7:I7"/>
    <mergeCell ref="M7:N7"/>
    <mergeCell ref="A11:A12"/>
    <mergeCell ref="B11:B12"/>
    <mergeCell ref="C11:C12"/>
    <mergeCell ref="D11:D12"/>
    <mergeCell ref="E11:E12"/>
    <mergeCell ref="H11:I12"/>
    <mergeCell ref="F8:G8"/>
    <mergeCell ref="M8:N8"/>
    <mergeCell ref="A9:A10"/>
    <mergeCell ref="B9:B10"/>
    <mergeCell ref="C9:C10"/>
    <mergeCell ref="D9:D10"/>
    <mergeCell ref="E9:E10"/>
    <mergeCell ref="H9:I10"/>
    <mergeCell ref="J9:J10"/>
    <mergeCell ref="K9:K10"/>
    <mergeCell ref="J11:J12"/>
    <mergeCell ref="K11:K12"/>
    <mergeCell ref="L11:L12"/>
    <mergeCell ref="M11:N11"/>
    <mergeCell ref="O11:O12"/>
    <mergeCell ref="M12:N12"/>
    <mergeCell ref="L9:L10"/>
    <mergeCell ref="M9:N9"/>
    <mergeCell ref="O9:O10"/>
    <mergeCell ref="M10:N10"/>
    <mergeCell ref="J13:J14"/>
    <mergeCell ref="K13:K14"/>
    <mergeCell ref="L13:L14"/>
    <mergeCell ref="M13:N13"/>
    <mergeCell ref="O13:O14"/>
    <mergeCell ref="M14:N14"/>
    <mergeCell ref="A13:A14"/>
    <mergeCell ref="B13:B14"/>
    <mergeCell ref="C13:C14"/>
    <mergeCell ref="D13:D14"/>
    <mergeCell ref="E13:E14"/>
    <mergeCell ref="H13:I14"/>
    <mergeCell ref="J15:J16"/>
    <mergeCell ref="K15:K16"/>
    <mergeCell ref="L15:L16"/>
    <mergeCell ref="M15:N15"/>
    <mergeCell ref="O15:O16"/>
    <mergeCell ref="M16:N16"/>
    <mergeCell ref="A15:A16"/>
    <mergeCell ref="B15:B16"/>
    <mergeCell ref="C15:C16"/>
    <mergeCell ref="D15:D16"/>
    <mergeCell ref="E15:E16"/>
    <mergeCell ref="H15:I16"/>
    <mergeCell ref="J17:J18"/>
    <mergeCell ref="K17:K18"/>
    <mergeCell ref="L17:L18"/>
    <mergeCell ref="M17:N17"/>
    <mergeCell ref="O17:O18"/>
    <mergeCell ref="M18:N18"/>
    <mergeCell ref="A17:A18"/>
    <mergeCell ref="B17:B18"/>
    <mergeCell ref="C17:C18"/>
    <mergeCell ref="D17:D18"/>
    <mergeCell ref="E17:E18"/>
    <mergeCell ref="H17:I18"/>
    <mergeCell ref="J19:J20"/>
    <mergeCell ref="K19:K20"/>
    <mergeCell ref="L19:L20"/>
    <mergeCell ref="M19:N19"/>
    <mergeCell ref="O19:O20"/>
    <mergeCell ref="M20:N20"/>
    <mergeCell ref="A19:A20"/>
    <mergeCell ref="B19:B20"/>
    <mergeCell ref="C19:C20"/>
    <mergeCell ref="D19:D20"/>
    <mergeCell ref="E19:E20"/>
    <mergeCell ref="H19:I20"/>
    <mergeCell ref="J21:J22"/>
    <mergeCell ref="K21:K22"/>
    <mergeCell ref="L21:L22"/>
    <mergeCell ref="M21:N21"/>
    <mergeCell ref="O21:O22"/>
    <mergeCell ref="M22:N22"/>
    <mergeCell ref="A21:A22"/>
    <mergeCell ref="B21:B22"/>
    <mergeCell ref="C21:C22"/>
    <mergeCell ref="D21:D22"/>
    <mergeCell ref="E21:E22"/>
    <mergeCell ref="H21:I22"/>
    <mergeCell ref="J23:J24"/>
    <mergeCell ref="K23:K24"/>
    <mergeCell ref="L23:L24"/>
    <mergeCell ref="M23:N23"/>
    <mergeCell ref="O23:O24"/>
    <mergeCell ref="M24:N24"/>
    <mergeCell ref="A23:A24"/>
    <mergeCell ref="B23:B24"/>
    <mergeCell ref="C23:C24"/>
    <mergeCell ref="D23:D24"/>
    <mergeCell ref="E23:E24"/>
    <mergeCell ref="H23:I24"/>
    <mergeCell ref="J25:J26"/>
    <mergeCell ref="K25:K26"/>
    <mergeCell ref="L25:L26"/>
    <mergeCell ref="M25:N25"/>
    <mergeCell ref="O25:O26"/>
    <mergeCell ref="M26:N26"/>
    <mergeCell ref="A25:A26"/>
    <mergeCell ref="B25:B26"/>
    <mergeCell ref="C25:C26"/>
    <mergeCell ref="D25:D26"/>
    <mergeCell ref="E25:E26"/>
    <mergeCell ref="H25:I26"/>
    <mergeCell ref="J27:J28"/>
    <mergeCell ref="K27:K28"/>
    <mergeCell ref="L27:L28"/>
    <mergeCell ref="M27:N27"/>
    <mergeCell ref="O27:O28"/>
    <mergeCell ref="M28:N28"/>
    <mergeCell ref="A27:A28"/>
    <mergeCell ref="B27:B28"/>
    <mergeCell ref="C27:C28"/>
    <mergeCell ref="D27:D28"/>
    <mergeCell ref="E27:E28"/>
    <mergeCell ref="H27:I28"/>
    <mergeCell ref="O29:O30"/>
    <mergeCell ref="A33:C33"/>
    <mergeCell ref="D33:G33"/>
    <mergeCell ref="H33:L33"/>
    <mergeCell ref="G29:G30"/>
    <mergeCell ref="H29:I30"/>
    <mergeCell ref="J29:J30"/>
    <mergeCell ref="K29:K30"/>
    <mergeCell ref="L29:L30"/>
    <mergeCell ref="M29:N30"/>
  </mergeCells>
  <pageMargins left="0.59055118110236227" right="0.19685039370078741" top="0.43307086614173229" bottom="0.31496062992125984" header="0.31496062992125984" footer="0.31496062992125984"/>
  <pageSetup paperSize="9" scale="97" orientation="landscape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S35"/>
  <sheetViews>
    <sheetView zoomScaleNormal="100" workbookViewId="0">
      <selection activeCell="S14" sqref="S14"/>
    </sheetView>
  </sheetViews>
  <sheetFormatPr defaultRowHeight="14.4"/>
  <cols>
    <col min="1" max="1" width="10.88671875" bestFit="1" customWidth="1"/>
    <col min="2" max="2" width="15" bestFit="1" customWidth="1"/>
    <col min="3" max="4" width="10.88671875" customWidth="1"/>
    <col min="5" max="5" width="10.88671875" bestFit="1" customWidth="1"/>
    <col min="8" max="8" width="3" bestFit="1" customWidth="1"/>
    <col min="9" max="9" width="3.77734375" customWidth="1"/>
    <col min="10" max="10" width="7.33203125" customWidth="1"/>
    <col min="11" max="11" width="9.33203125" bestFit="1" customWidth="1"/>
    <col min="12" max="12" width="12.6640625" style="13" customWidth="1"/>
    <col min="15" max="15" width="9.6640625" bestFit="1" customWidth="1"/>
  </cols>
  <sheetData>
    <row r="1" spans="1:19">
      <c r="A1" s="11"/>
      <c r="B1" s="15"/>
      <c r="F1" s="11"/>
    </row>
    <row r="2" spans="1:19" ht="25.2">
      <c r="A2" s="35" t="s">
        <v>38</v>
      </c>
      <c r="B2" s="35"/>
      <c r="C2" s="35"/>
      <c r="D2" s="35"/>
      <c r="E2" s="35"/>
      <c r="F2" s="35"/>
      <c r="G2" s="35"/>
      <c r="H2" s="35"/>
      <c r="I2" s="35"/>
    </row>
    <row r="3" spans="1:19" ht="15" thickBot="1">
      <c r="A3" s="241" t="s">
        <v>115</v>
      </c>
      <c r="B3" s="241"/>
      <c r="C3" s="241"/>
      <c r="D3" s="21"/>
      <c r="F3" s="233" t="s">
        <v>124</v>
      </c>
      <c r="G3" s="233"/>
      <c r="H3" s="233"/>
      <c r="I3" s="1"/>
      <c r="J3" s="233" t="s">
        <v>125</v>
      </c>
      <c r="K3" s="233"/>
      <c r="L3" s="233"/>
    </row>
    <row r="4" spans="1:19" ht="18.75" customHeight="1">
      <c r="A4" s="222" t="s">
        <v>0</v>
      </c>
      <c r="B4" s="228" t="s">
        <v>1</v>
      </c>
      <c r="C4" s="213" t="s">
        <v>2</v>
      </c>
      <c r="D4" s="222" t="s">
        <v>41</v>
      </c>
      <c r="E4" s="222" t="s">
        <v>3</v>
      </c>
      <c r="F4" s="218" t="s">
        <v>4</v>
      </c>
      <c r="G4" s="219"/>
      <c r="H4" s="218" t="s">
        <v>6</v>
      </c>
      <c r="I4" s="219"/>
      <c r="J4" s="153"/>
      <c r="K4" s="213" t="s">
        <v>8</v>
      </c>
      <c r="L4" s="32"/>
      <c r="M4" s="218" t="s">
        <v>10</v>
      </c>
      <c r="N4" s="219"/>
      <c r="O4" s="152" t="s">
        <v>14</v>
      </c>
    </row>
    <row r="5" spans="1:19" ht="33" customHeight="1">
      <c r="A5" s="223"/>
      <c r="B5" s="229"/>
      <c r="C5" s="214"/>
      <c r="D5" s="223"/>
      <c r="E5" s="223"/>
      <c r="F5" s="220" t="s">
        <v>5</v>
      </c>
      <c r="G5" s="221"/>
      <c r="H5" s="220">
        <v>3.7</v>
      </c>
      <c r="I5" s="221"/>
      <c r="J5" s="154"/>
      <c r="K5" s="214"/>
      <c r="L5" s="33"/>
      <c r="M5" s="220" t="s">
        <v>11</v>
      </c>
      <c r="N5" s="221"/>
      <c r="O5" s="151" t="s">
        <v>15</v>
      </c>
    </row>
    <row r="6" spans="1:19" ht="16.5" customHeight="1">
      <c r="A6" s="223"/>
      <c r="B6" s="229"/>
      <c r="C6" s="214"/>
      <c r="D6" s="223"/>
      <c r="E6" s="223"/>
      <c r="F6" s="225"/>
      <c r="G6" s="226"/>
      <c r="H6" s="220" t="s">
        <v>7</v>
      </c>
      <c r="I6" s="221"/>
      <c r="J6" s="154"/>
      <c r="K6" s="214"/>
      <c r="L6" s="33"/>
      <c r="M6" s="220" t="s">
        <v>12</v>
      </c>
      <c r="N6" s="221"/>
      <c r="O6" s="151" t="s">
        <v>16</v>
      </c>
    </row>
    <row r="7" spans="1:19" ht="15" thickBot="1">
      <c r="A7" s="224"/>
      <c r="B7" s="230"/>
      <c r="C7" s="215"/>
      <c r="D7" s="224"/>
      <c r="E7" s="224"/>
      <c r="F7" s="5" t="s">
        <v>17</v>
      </c>
      <c r="G7" s="6" t="s">
        <v>18</v>
      </c>
      <c r="H7" s="225"/>
      <c r="I7" s="226"/>
      <c r="J7" s="155" t="s">
        <v>56</v>
      </c>
      <c r="K7" s="215"/>
      <c r="L7" s="34"/>
      <c r="M7" s="231" t="s">
        <v>13</v>
      </c>
      <c r="N7" s="232"/>
      <c r="O7" s="4"/>
    </row>
    <row r="8" spans="1:19" ht="15" thickBot="1">
      <c r="A8" s="154">
        <v>1</v>
      </c>
      <c r="B8" s="17">
        <v>2</v>
      </c>
      <c r="C8" s="151"/>
      <c r="D8" s="151"/>
      <c r="E8" s="151">
        <v>3</v>
      </c>
      <c r="F8" s="216">
        <v>4</v>
      </c>
      <c r="G8" s="227"/>
      <c r="H8" s="156">
        <v>8</v>
      </c>
      <c r="I8" s="31"/>
      <c r="J8" s="151">
        <v>10</v>
      </c>
      <c r="K8" s="151">
        <v>11</v>
      </c>
      <c r="L8" s="12">
        <v>12</v>
      </c>
      <c r="M8" s="216">
        <v>13</v>
      </c>
      <c r="N8" s="217"/>
      <c r="O8" s="151">
        <v>14</v>
      </c>
    </row>
    <row r="9" spans="1:19" ht="15.75" customHeight="1" thickBot="1">
      <c r="A9" s="193">
        <v>15</v>
      </c>
      <c r="B9" s="207" t="s">
        <v>28</v>
      </c>
      <c r="C9" s="193" t="s">
        <v>118</v>
      </c>
      <c r="D9" s="193" t="s">
        <v>126</v>
      </c>
      <c r="E9" s="211">
        <v>41510</v>
      </c>
      <c r="F9" s="150" t="s">
        <v>19</v>
      </c>
      <c r="G9" s="150" t="s">
        <v>40</v>
      </c>
      <c r="H9" s="237">
        <v>4</v>
      </c>
      <c r="I9" s="238"/>
      <c r="J9" s="193">
        <v>140</v>
      </c>
      <c r="K9" s="193" t="s">
        <v>30</v>
      </c>
      <c r="L9" s="201">
        <f>H9*J9</f>
        <v>560</v>
      </c>
      <c r="M9" s="205"/>
      <c r="N9" s="206"/>
      <c r="O9" s="193">
        <v>106510183</v>
      </c>
    </row>
    <row r="10" spans="1:19" ht="15" thickBot="1">
      <c r="A10" s="194"/>
      <c r="B10" s="208"/>
      <c r="C10" s="194"/>
      <c r="D10" s="194"/>
      <c r="E10" s="194"/>
      <c r="F10" s="150" t="s">
        <v>23</v>
      </c>
      <c r="G10" s="150" t="s">
        <v>21</v>
      </c>
      <c r="H10" s="239"/>
      <c r="I10" s="240"/>
      <c r="J10" s="194"/>
      <c r="K10" s="194"/>
      <c r="L10" s="202"/>
      <c r="M10" s="195"/>
      <c r="N10" s="196"/>
      <c r="O10" s="194"/>
    </row>
    <row r="11" spans="1:19" ht="15.75" customHeight="1" thickBot="1">
      <c r="A11" s="193">
        <v>16</v>
      </c>
      <c r="B11" s="207" t="s">
        <v>75</v>
      </c>
      <c r="C11" s="193" t="s">
        <v>22</v>
      </c>
      <c r="D11" s="193" t="s">
        <v>118</v>
      </c>
      <c r="E11" s="211">
        <v>41499</v>
      </c>
      <c r="F11" s="150" t="s">
        <v>23</v>
      </c>
      <c r="G11" s="150" t="s">
        <v>40</v>
      </c>
      <c r="H11" s="237">
        <v>3.7</v>
      </c>
      <c r="I11" s="238"/>
      <c r="J11" s="193">
        <f>113*2</f>
        <v>226</v>
      </c>
      <c r="K11" s="193" t="s">
        <v>77</v>
      </c>
      <c r="L11" s="201">
        <f>H11*J11</f>
        <v>836.2</v>
      </c>
      <c r="M11" s="205"/>
      <c r="N11" s="206"/>
      <c r="O11" s="193">
        <v>110213480</v>
      </c>
    </row>
    <row r="12" spans="1:19" ht="15.75" customHeight="1" thickBot="1">
      <c r="A12" s="194"/>
      <c r="B12" s="208"/>
      <c r="C12" s="194"/>
      <c r="D12" s="194"/>
      <c r="E12" s="194"/>
      <c r="F12" s="150" t="s">
        <v>19</v>
      </c>
      <c r="G12" s="150" t="s">
        <v>21</v>
      </c>
      <c r="H12" s="239"/>
      <c r="I12" s="240"/>
      <c r="J12" s="194"/>
      <c r="K12" s="194"/>
      <c r="L12" s="202"/>
      <c r="M12" s="195"/>
      <c r="N12" s="196"/>
      <c r="O12" s="194"/>
    </row>
    <row r="13" spans="1:19" ht="15.75" customHeight="1" thickBot="1">
      <c r="A13" s="193">
        <v>17</v>
      </c>
      <c r="B13" s="207"/>
      <c r="C13" s="193"/>
      <c r="D13" s="193"/>
      <c r="E13" s="211"/>
      <c r="F13" s="150"/>
      <c r="G13" s="150"/>
      <c r="H13" s="237"/>
      <c r="I13" s="238"/>
      <c r="J13" s="193"/>
      <c r="K13" s="203"/>
      <c r="L13" s="201"/>
      <c r="M13" s="205"/>
      <c r="N13" s="206"/>
      <c r="O13" s="193"/>
    </row>
    <row r="14" spans="1:19" ht="15.75" customHeight="1" thickBot="1">
      <c r="A14" s="194"/>
      <c r="B14" s="208"/>
      <c r="C14" s="194"/>
      <c r="D14" s="194"/>
      <c r="E14" s="194"/>
      <c r="F14" s="150"/>
      <c r="G14" s="150"/>
      <c r="H14" s="239"/>
      <c r="I14" s="240"/>
      <c r="J14" s="194"/>
      <c r="K14" s="204"/>
      <c r="L14" s="202"/>
      <c r="M14" s="195"/>
      <c r="N14" s="196"/>
      <c r="O14" s="194"/>
      <c r="S14" t="s">
        <v>127</v>
      </c>
    </row>
    <row r="15" spans="1:19" ht="14.25" customHeight="1" thickBot="1">
      <c r="A15" s="193">
        <v>18</v>
      </c>
      <c r="B15" s="207"/>
      <c r="C15" s="193"/>
      <c r="D15" s="193"/>
      <c r="E15" s="211"/>
      <c r="F15" s="150"/>
      <c r="G15" s="150"/>
      <c r="H15" s="237"/>
      <c r="I15" s="238"/>
      <c r="J15" s="193"/>
      <c r="K15" s="193"/>
      <c r="L15" s="201"/>
      <c r="M15" s="205"/>
      <c r="N15" s="206"/>
      <c r="O15" s="193"/>
    </row>
    <row r="16" spans="1:19" ht="14.25" customHeight="1" thickBot="1">
      <c r="A16" s="194"/>
      <c r="B16" s="208"/>
      <c r="C16" s="194"/>
      <c r="D16" s="194"/>
      <c r="E16" s="194"/>
      <c r="F16" s="150"/>
      <c r="G16" s="150"/>
      <c r="H16" s="239"/>
      <c r="I16" s="240"/>
      <c r="J16" s="194"/>
      <c r="K16" s="194"/>
      <c r="L16" s="202"/>
      <c r="M16" s="195"/>
      <c r="N16" s="196"/>
      <c r="O16" s="194"/>
    </row>
    <row r="17" spans="1:15" ht="14.25" customHeight="1" thickBot="1">
      <c r="A17" s="193">
        <v>19</v>
      </c>
      <c r="B17" s="207"/>
      <c r="C17" s="193"/>
      <c r="D17" s="193"/>
      <c r="E17" s="211"/>
      <c r="F17" s="150"/>
      <c r="G17" s="150"/>
      <c r="H17" s="237"/>
      <c r="I17" s="238"/>
      <c r="J17" s="193"/>
      <c r="K17" s="193"/>
      <c r="L17" s="201"/>
      <c r="M17" s="205"/>
      <c r="N17" s="206"/>
      <c r="O17" s="193"/>
    </row>
    <row r="18" spans="1:15" ht="14.25" customHeight="1" thickBot="1">
      <c r="A18" s="194"/>
      <c r="B18" s="208"/>
      <c r="C18" s="194"/>
      <c r="D18" s="194"/>
      <c r="E18" s="194"/>
      <c r="F18" s="150"/>
      <c r="G18" s="150"/>
      <c r="H18" s="239"/>
      <c r="I18" s="240"/>
      <c r="J18" s="194"/>
      <c r="K18" s="194"/>
      <c r="L18" s="202"/>
      <c r="M18" s="195"/>
      <c r="N18" s="196"/>
      <c r="O18" s="194"/>
    </row>
    <row r="19" spans="1:15" ht="14.25" customHeight="1" thickBot="1">
      <c r="A19" s="193">
        <v>20</v>
      </c>
      <c r="B19" s="207"/>
      <c r="C19" s="193"/>
      <c r="D19" s="193"/>
      <c r="E19" s="211"/>
      <c r="F19" s="150"/>
      <c r="G19" s="150"/>
      <c r="H19" s="237"/>
      <c r="I19" s="238"/>
      <c r="J19" s="193"/>
      <c r="K19" s="203"/>
      <c r="L19" s="201"/>
      <c r="M19" s="205"/>
      <c r="N19" s="206"/>
      <c r="O19" s="193"/>
    </row>
    <row r="20" spans="1:15" ht="14.25" customHeight="1" thickBot="1">
      <c r="A20" s="194"/>
      <c r="B20" s="208"/>
      <c r="C20" s="194"/>
      <c r="D20" s="194"/>
      <c r="E20" s="194"/>
      <c r="F20" s="150"/>
      <c r="G20" s="150"/>
      <c r="H20" s="239"/>
      <c r="I20" s="240"/>
      <c r="J20" s="194"/>
      <c r="K20" s="204"/>
      <c r="L20" s="202"/>
      <c r="M20" s="195"/>
      <c r="N20" s="196"/>
      <c r="O20" s="194"/>
    </row>
    <row r="21" spans="1:15" ht="14.25" customHeight="1" thickBot="1">
      <c r="A21" s="193">
        <v>21</v>
      </c>
      <c r="B21" s="207"/>
      <c r="C21" s="193"/>
      <c r="D21" s="193"/>
      <c r="E21" s="211"/>
      <c r="F21" s="150"/>
      <c r="G21" s="150"/>
      <c r="H21" s="237"/>
      <c r="I21" s="238"/>
      <c r="J21" s="193"/>
      <c r="K21" s="193"/>
      <c r="L21" s="201"/>
      <c r="M21" s="205"/>
      <c r="N21" s="206"/>
      <c r="O21" s="193"/>
    </row>
    <row r="22" spans="1:15" ht="14.25" customHeight="1" thickBot="1">
      <c r="A22" s="194"/>
      <c r="B22" s="208"/>
      <c r="C22" s="194"/>
      <c r="D22" s="194"/>
      <c r="E22" s="194"/>
      <c r="F22" s="150"/>
      <c r="G22" s="150"/>
      <c r="H22" s="239"/>
      <c r="I22" s="240"/>
      <c r="J22" s="194"/>
      <c r="K22" s="194"/>
      <c r="L22" s="202"/>
      <c r="M22" s="195"/>
      <c r="N22" s="196"/>
      <c r="O22" s="194"/>
    </row>
    <row r="23" spans="1:15" ht="14.25" customHeight="1" thickBot="1">
      <c r="A23" s="193">
        <v>22</v>
      </c>
      <c r="B23" s="207"/>
      <c r="C23" s="193"/>
      <c r="D23" s="193"/>
      <c r="E23" s="211"/>
      <c r="F23" s="150"/>
      <c r="G23" s="150"/>
      <c r="H23" s="237"/>
      <c r="I23" s="238"/>
      <c r="J23" s="193"/>
      <c r="K23" s="193"/>
      <c r="L23" s="201"/>
      <c r="M23" s="205"/>
      <c r="N23" s="206"/>
      <c r="O23" s="193"/>
    </row>
    <row r="24" spans="1:15" ht="14.25" customHeight="1" thickBot="1">
      <c r="A24" s="194"/>
      <c r="B24" s="208"/>
      <c r="C24" s="194"/>
      <c r="D24" s="194"/>
      <c r="E24" s="194"/>
      <c r="F24" s="150"/>
      <c r="G24" s="150"/>
      <c r="H24" s="239"/>
      <c r="I24" s="240"/>
      <c r="J24" s="194"/>
      <c r="K24" s="194"/>
      <c r="L24" s="202"/>
      <c r="M24" s="195"/>
      <c r="N24" s="196"/>
      <c r="O24" s="194"/>
    </row>
    <row r="25" spans="1:15" ht="14.25" customHeight="1" thickBot="1">
      <c r="A25" s="193">
        <v>23</v>
      </c>
      <c r="B25" s="207"/>
      <c r="C25" s="193"/>
      <c r="D25" s="193"/>
      <c r="E25" s="211"/>
      <c r="F25" s="150"/>
      <c r="G25" s="150"/>
      <c r="H25" s="237"/>
      <c r="I25" s="238"/>
      <c r="J25" s="193"/>
      <c r="K25" s="193"/>
      <c r="L25" s="201"/>
      <c r="M25" s="205"/>
      <c r="N25" s="206"/>
      <c r="O25" s="193"/>
    </row>
    <row r="26" spans="1:15" ht="14.25" customHeight="1" thickBot="1">
      <c r="A26" s="194"/>
      <c r="B26" s="208"/>
      <c r="C26" s="194"/>
      <c r="D26" s="194"/>
      <c r="E26" s="194"/>
      <c r="F26" s="150"/>
      <c r="G26" s="150"/>
      <c r="H26" s="239"/>
      <c r="I26" s="240"/>
      <c r="J26" s="194"/>
      <c r="K26" s="194"/>
      <c r="L26" s="202"/>
      <c r="M26" s="195"/>
      <c r="N26" s="196"/>
      <c r="O26" s="194"/>
    </row>
    <row r="27" spans="1:15" ht="14.25" customHeight="1" thickBot="1">
      <c r="A27" s="193">
        <v>24</v>
      </c>
      <c r="B27" s="207"/>
      <c r="C27" s="193"/>
      <c r="D27" s="193"/>
      <c r="E27" s="211"/>
      <c r="F27" s="150"/>
      <c r="G27" s="150"/>
      <c r="H27" s="237"/>
      <c r="I27" s="238"/>
      <c r="J27" s="193"/>
      <c r="K27" s="203"/>
      <c r="L27" s="201"/>
      <c r="M27" s="205"/>
      <c r="N27" s="206"/>
      <c r="O27" s="193"/>
    </row>
    <row r="28" spans="1:15" ht="14.25" customHeight="1" thickBot="1">
      <c r="A28" s="194"/>
      <c r="B28" s="208"/>
      <c r="C28" s="194"/>
      <c r="D28" s="194"/>
      <c r="E28" s="212"/>
      <c r="F28" s="150"/>
      <c r="G28" s="150"/>
      <c r="H28" s="239"/>
      <c r="I28" s="240"/>
      <c r="J28" s="194"/>
      <c r="K28" s="204"/>
      <c r="L28" s="202"/>
      <c r="M28" s="195"/>
      <c r="N28" s="196"/>
      <c r="O28" s="194"/>
    </row>
    <row r="29" spans="1:15" ht="7.2" customHeight="1">
      <c r="A29" s="9"/>
      <c r="B29" s="14"/>
      <c r="C29" s="9"/>
      <c r="D29" s="9"/>
      <c r="E29" s="9"/>
      <c r="F29" s="10"/>
      <c r="G29" s="209" t="s">
        <v>9</v>
      </c>
      <c r="H29" s="205"/>
      <c r="I29" s="206"/>
      <c r="J29" s="193"/>
      <c r="K29" s="193"/>
      <c r="L29" s="201">
        <f>SUM(L9:L28)</f>
        <v>1396.2</v>
      </c>
      <c r="M29" s="197"/>
      <c r="N29" s="198"/>
      <c r="O29" s="193"/>
    </row>
    <row r="30" spans="1:15" ht="14.25" customHeight="1" thickBot="1">
      <c r="A30" s="9"/>
      <c r="B30" s="14"/>
      <c r="C30" s="9"/>
      <c r="D30" s="9"/>
      <c r="E30" s="9"/>
      <c r="F30" s="9"/>
      <c r="G30" s="210"/>
      <c r="H30" s="195"/>
      <c r="I30" s="196"/>
      <c r="J30" s="194"/>
      <c r="K30" s="194"/>
      <c r="L30" s="202"/>
      <c r="M30" s="199"/>
      <c r="N30" s="200"/>
      <c r="O30" s="194"/>
    </row>
    <row r="31" spans="1:15" ht="15.75" customHeight="1">
      <c r="A31" s="11"/>
      <c r="B31" s="16"/>
    </row>
    <row r="32" spans="1:15" ht="15.75" customHeight="1">
      <c r="A32" s="11"/>
      <c r="B32" s="16"/>
    </row>
    <row r="33" spans="1:15">
      <c r="A33" s="234" t="s">
        <v>24</v>
      </c>
      <c r="B33" s="234"/>
      <c r="C33" s="234"/>
      <c r="D33" s="235" t="s">
        <v>25</v>
      </c>
      <c r="E33" s="235"/>
      <c r="F33" s="235"/>
      <c r="G33" s="235"/>
      <c r="H33" s="236" t="s">
        <v>26</v>
      </c>
      <c r="I33" s="236"/>
      <c r="J33" s="236"/>
      <c r="K33" s="236"/>
      <c r="L33" s="236"/>
    </row>
    <row r="34" spans="1:15">
      <c r="A34" s="11"/>
      <c r="B34" s="16"/>
    </row>
    <row r="35" spans="1:15">
      <c r="A35" s="23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25"/>
      <c r="N35" s="25"/>
      <c r="O35" s="25"/>
    </row>
  </sheetData>
  <mergeCells count="152">
    <mergeCell ref="O29:O30"/>
    <mergeCell ref="A33:C33"/>
    <mergeCell ref="D33:G33"/>
    <mergeCell ref="H33:L33"/>
    <mergeCell ref="G29:G30"/>
    <mergeCell ref="H29:I30"/>
    <mergeCell ref="J29:J30"/>
    <mergeCell ref="K29:K30"/>
    <mergeCell ref="L29:L30"/>
    <mergeCell ref="M29:N30"/>
    <mergeCell ref="J27:J28"/>
    <mergeCell ref="K27:K28"/>
    <mergeCell ref="L27:L28"/>
    <mergeCell ref="M27:N27"/>
    <mergeCell ref="O27:O28"/>
    <mergeCell ref="M28:N28"/>
    <mergeCell ref="A27:A28"/>
    <mergeCell ref="B27:B28"/>
    <mergeCell ref="C27:C28"/>
    <mergeCell ref="D27:D28"/>
    <mergeCell ref="E27:E28"/>
    <mergeCell ref="H27:I28"/>
    <mergeCell ref="J25:J26"/>
    <mergeCell ref="K25:K26"/>
    <mergeCell ref="L25:L26"/>
    <mergeCell ref="M25:N25"/>
    <mergeCell ref="O25:O26"/>
    <mergeCell ref="M26:N26"/>
    <mergeCell ref="A25:A26"/>
    <mergeCell ref="B25:B26"/>
    <mergeCell ref="C25:C26"/>
    <mergeCell ref="D25:D26"/>
    <mergeCell ref="E25:E26"/>
    <mergeCell ref="H25:I26"/>
    <mergeCell ref="J23:J24"/>
    <mergeCell ref="K23:K24"/>
    <mergeCell ref="L23:L24"/>
    <mergeCell ref="M23:N23"/>
    <mergeCell ref="O23:O24"/>
    <mergeCell ref="M24:N24"/>
    <mergeCell ref="A23:A24"/>
    <mergeCell ref="B23:B24"/>
    <mergeCell ref="C23:C24"/>
    <mergeCell ref="D23:D24"/>
    <mergeCell ref="E23:E24"/>
    <mergeCell ref="H23:I24"/>
    <mergeCell ref="J21:J22"/>
    <mergeCell ref="K21:K22"/>
    <mergeCell ref="L21:L22"/>
    <mergeCell ref="M21:N21"/>
    <mergeCell ref="O21:O22"/>
    <mergeCell ref="M22:N22"/>
    <mergeCell ref="A21:A22"/>
    <mergeCell ref="B21:B22"/>
    <mergeCell ref="C21:C22"/>
    <mergeCell ref="D21:D22"/>
    <mergeCell ref="E21:E22"/>
    <mergeCell ref="H21:I22"/>
    <mergeCell ref="J19:J20"/>
    <mergeCell ref="K19:K20"/>
    <mergeCell ref="L19:L20"/>
    <mergeCell ref="M19:N19"/>
    <mergeCell ref="O19:O20"/>
    <mergeCell ref="M20:N20"/>
    <mergeCell ref="A19:A20"/>
    <mergeCell ref="B19:B20"/>
    <mergeCell ref="C19:C20"/>
    <mergeCell ref="D19:D20"/>
    <mergeCell ref="E19:E20"/>
    <mergeCell ref="H19:I20"/>
    <mergeCell ref="J17:J18"/>
    <mergeCell ref="K17:K18"/>
    <mergeCell ref="L17:L18"/>
    <mergeCell ref="M17:N17"/>
    <mergeCell ref="O17:O18"/>
    <mergeCell ref="M18:N18"/>
    <mergeCell ref="A17:A18"/>
    <mergeCell ref="B17:B18"/>
    <mergeCell ref="C17:C18"/>
    <mergeCell ref="D17:D18"/>
    <mergeCell ref="E17:E18"/>
    <mergeCell ref="H17:I18"/>
    <mergeCell ref="M15:N15"/>
    <mergeCell ref="O15:O16"/>
    <mergeCell ref="M16:N16"/>
    <mergeCell ref="A15:A16"/>
    <mergeCell ref="B15:B16"/>
    <mergeCell ref="C15:C16"/>
    <mergeCell ref="D15:D16"/>
    <mergeCell ref="E15:E16"/>
    <mergeCell ref="H15:I16"/>
    <mergeCell ref="A13:A14"/>
    <mergeCell ref="B13:B14"/>
    <mergeCell ref="C13:C14"/>
    <mergeCell ref="D13:D14"/>
    <mergeCell ref="E13:E14"/>
    <mergeCell ref="H13:I14"/>
    <mergeCell ref="J15:J16"/>
    <mergeCell ref="K15:K16"/>
    <mergeCell ref="L15:L16"/>
    <mergeCell ref="O11:O12"/>
    <mergeCell ref="M12:N12"/>
    <mergeCell ref="L9:L10"/>
    <mergeCell ref="M9:N9"/>
    <mergeCell ref="O9:O10"/>
    <mergeCell ref="M10:N10"/>
    <mergeCell ref="J13:J14"/>
    <mergeCell ref="K13:K14"/>
    <mergeCell ref="L13:L14"/>
    <mergeCell ref="M13:N13"/>
    <mergeCell ref="O13:O14"/>
    <mergeCell ref="M14:N14"/>
    <mergeCell ref="A11:A12"/>
    <mergeCell ref="B11:B12"/>
    <mergeCell ref="C11:C12"/>
    <mergeCell ref="D11:D12"/>
    <mergeCell ref="E11:E12"/>
    <mergeCell ref="H11:I12"/>
    <mergeCell ref="F8:G8"/>
    <mergeCell ref="M8:N8"/>
    <mergeCell ref="A9:A10"/>
    <mergeCell ref="B9:B10"/>
    <mergeCell ref="C9:C10"/>
    <mergeCell ref="D9:D10"/>
    <mergeCell ref="E9:E10"/>
    <mergeCell ref="H9:I10"/>
    <mergeCell ref="J9:J10"/>
    <mergeCell ref="K9:K10"/>
    <mergeCell ref="J11:J12"/>
    <mergeCell ref="K11:K12"/>
    <mergeCell ref="L11:L12"/>
    <mergeCell ref="M11:N11"/>
    <mergeCell ref="M4:N4"/>
    <mergeCell ref="F5:G5"/>
    <mergeCell ref="H5:I5"/>
    <mergeCell ref="M5:N5"/>
    <mergeCell ref="F6:G6"/>
    <mergeCell ref="H6:I6"/>
    <mergeCell ref="M6:N6"/>
    <mergeCell ref="H7:I7"/>
    <mergeCell ref="M7:N7"/>
    <mergeCell ref="A3:C3"/>
    <mergeCell ref="F3:H3"/>
    <mergeCell ref="J3:L3"/>
    <mergeCell ref="A4:A7"/>
    <mergeCell ref="B4:B7"/>
    <mergeCell ref="C4:C7"/>
    <mergeCell ref="D4:D7"/>
    <mergeCell ref="E4:E7"/>
    <mergeCell ref="F4:G4"/>
    <mergeCell ref="H4:I4"/>
    <mergeCell ref="K4:K7"/>
  </mergeCells>
  <pageMargins left="0.59055118110236227" right="0.19685039370078741" top="0.43307086614173229" bottom="0.31496062992125984" header="0.31496062992125984" footer="0.31496062992125984"/>
  <pageSetup paperSize="9" scale="97" orientation="landscape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O35"/>
  <sheetViews>
    <sheetView zoomScaleNormal="100" workbookViewId="0">
      <selection activeCell="B21" sqref="B21:O22"/>
    </sheetView>
  </sheetViews>
  <sheetFormatPr defaultRowHeight="14.4"/>
  <cols>
    <col min="1" max="1" width="10.88671875" bestFit="1" customWidth="1"/>
    <col min="2" max="2" width="15" bestFit="1" customWidth="1"/>
    <col min="3" max="4" width="10.88671875" customWidth="1"/>
    <col min="5" max="5" width="10.88671875" bestFit="1" customWidth="1"/>
    <col min="8" max="8" width="3" bestFit="1" customWidth="1"/>
    <col min="9" max="9" width="3.77734375" customWidth="1"/>
    <col min="10" max="10" width="7.33203125" customWidth="1"/>
    <col min="11" max="11" width="9.33203125" bestFit="1" customWidth="1"/>
    <col min="12" max="12" width="12.6640625" style="13" customWidth="1"/>
    <col min="15" max="15" width="9.6640625" bestFit="1" customWidth="1"/>
  </cols>
  <sheetData>
    <row r="1" spans="1:15">
      <c r="A1" s="11"/>
      <c r="B1" s="15"/>
      <c r="F1" s="11"/>
    </row>
    <row r="2" spans="1:15" ht="25.2">
      <c r="A2" s="35" t="s">
        <v>38</v>
      </c>
      <c r="B2" s="35"/>
      <c r="C2" s="35"/>
      <c r="D2" s="35"/>
      <c r="E2" s="35"/>
      <c r="F2" s="35"/>
      <c r="G2" s="35"/>
      <c r="H2" s="35"/>
      <c r="I2" s="35"/>
    </row>
    <row r="3" spans="1:15" ht="15" thickBot="1">
      <c r="A3" s="241" t="s">
        <v>115</v>
      </c>
      <c r="B3" s="241"/>
      <c r="C3" s="241"/>
      <c r="D3" s="21"/>
      <c r="F3" s="233" t="s">
        <v>128</v>
      </c>
      <c r="G3" s="233"/>
      <c r="H3" s="233"/>
      <c r="I3" s="1"/>
      <c r="J3" s="233" t="s">
        <v>129</v>
      </c>
      <c r="K3" s="233"/>
      <c r="L3" s="233"/>
    </row>
    <row r="4" spans="1:15" ht="18.75" customHeight="1">
      <c r="A4" s="222" t="s">
        <v>0</v>
      </c>
      <c r="B4" s="228" t="s">
        <v>1</v>
      </c>
      <c r="C4" s="213" t="s">
        <v>2</v>
      </c>
      <c r="D4" s="222" t="s">
        <v>41</v>
      </c>
      <c r="E4" s="222" t="s">
        <v>3</v>
      </c>
      <c r="F4" s="218" t="s">
        <v>4</v>
      </c>
      <c r="G4" s="219"/>
      <c r="H4" s="218" t="s">
        <v>6</v>
      </c>
      <c r="I4" s="219"/>
      <c r="J4" s="160"/>
      <c r="K4" s="213" t="s">
        <v>8</v>
      </c>
      <c r="L4" s="32"/>
      <c r="M4" s="218" t="s">
        <v>10</v>
      </c>
      <c r="N4" s="219"/>
      <c r="O4" s="159" t="s">
        <v>14</v>
      </c>
    </row>
    <row r="5" spans="1:15" ht="33" customHeight="1">
      <c r="A5" s="223"/>
      <c r="B5" s="229"/>
      <c r="C5" s="214"/>
      <c r="D5" s="223"/>
      <c r="E5" s="223"/>
      <c r="F5" s="220" t="s">
        <v>5</v>
      </c>
      <c r="G5" s="221"/>
      <c r="H5" s="220">
        <v>3.7</v>
      </c>
      <c r="I5" s="221"/>
      <c r="J5" s="161"/>
      <c r="K5" s="214"/>
      <c r="L5" s="33"/>
      <c r="M5" s="220" t="s">
        <v>11</v>
      </c>
      <c r="N5" s="221"/>
      <c r="O5" s="158" t="s">
        <v>15</v>
      </c>
    </row>
    <row r="6" spans="1:15" ht="16.5" customHeight="1">
      <c r="A6" s="223"/>
      <c r="B6" s="229"/>
      <c r="C6" s="214"/>
      <c r="D6" s="223"/>
      <c r="E6" s="223"/>
      <c r="F6" s="225"/>
      <c r="G6" s="226"/>
      <c r="H6" s="220" t="s">
        <v>7</v>
      </c>
      <c r="I6" s="221"/>
      <c r="J6" s="161"/>
      <c r="K6" s="214"/>
      <c r="L6" s="33"/>
      <c r="M6" s="220" t="s">
        <v>12</v>
      </c>
      <c r="N6" s="221"/>
      <c r="O6" s="158" t="s">
        <v>16</v>
      </c>
    </row>
    <row r="7" spans="1:15" ht="15" thickBot="1">
      <c r="A7" s="224"/>
      <c r="B7" s="230"/>
      <c r="C7" s="215"/>
      <c r="D7" s="224"/>
      <c r="E7" s="224"/>
      <c r="F7" s="5" t="s">
        <v>17</v>
      </c>
      <c r="G7" s="6" t="s">
        <v>18</v>
      </c>
      <c r="H7" s="225"/>
      <c r="I7" s="226"/>
      <c r="J7" s="162" t="s">
        <v>56</v>
      </c>
      <c r="K7" s="215"/>
      <c r="L7" s="34"/>
      <c r="M7" s="231" t="s">
        <v>13</v>
      </c>
      <c r="N7" s="232"/>
      <c r="O7" s="4"/>
    </row>
    <row r="8" spans="1:15" ht="15" thickBot="1">
      <c r="A8" s="161">
        <v>1</v>
      </c>
      <c r="B8" s="17">
        <v>2</v>
      </c>
      <c r="C8" s="158"/>
      <c r="D8" s="158"/>
      <c r="E8" s="158">
        <v>3</v>
      </c>
      <c r="F8" s="216">
        <v>4</v>
      </c>
      <c r="G8" s="227"/>
      <c r="H8" s="163">
        <v>8</v>
      </c>
      <c r="I8" s="31"/>
      <c r="J8" s="158">
        <v>10</v>
      </c>
      <c r="K8" s="158">
        <v>11</v>
      </c>
      <c r="L8" s="12">
        <v>12</v>
      </c>
      <c r="M8" s="216">
        <v>13</v>
      </c>
      <c r="N8" s="217"/>
      <c r="O8" s="158">
        <v>14</v>
      </c>
    </row>
    <row r="9" spans="1:15" ht="15.75" customHeight="1" thickBot="1">
      <c r="A9" s="193">
        <v>15</v>
      </c>
      <c r="B9" s="207" t="s">
        <v>28</v>
      </c>
      <c r="C9" s="193" t="s">
        <v>101</v>
      </c>
      <c r="D9" s="193" t="s">
        <v>118</v>
      </c>
      <c r="E9" s="211">
        <v>41512</v>
      </c>
      <c r="F9" s="157" t="s">
        <v>19</v>
      </c>
      <c r="G9" s="157" t="s">
        <v>40</v>
      </c>
      <c r="H9" s="237">
        <v>3.7</v>
      </c>
      <c r="I9" s="238"/>
      <c r="J9" s="193">
        <f>239*2</f>
        <v>478</v>
      </c>
      <c r="K9" s="193" t="s">
        <v>30</v>
      </c>
      <c r="L9" s="201">
        <f>H9*J9</f>
        <v>1768.6000000000001</v>
      </c>
      <c r="M9" s="205"/>
      <c r="N9" s="206"/>
      <c r="O9" s="193">
        <v>106510183</v>
      </c>
    </row>
    <row r="10" spans="1:15" ht="15" thickBot="1">
      <c r="A10" s="194"/>
      <c r="B10" s="208"/>
      <c r="C10" s="194"/>
      <c r="D10" s="194"/>
      <c r="E10" s="194"/>
      <c r="F10" s="157" t="s">
        <v>23</v>
      </c>
      <c r="G10" s="157" t="s">
        <v>21</v>
      </c>
      <c r="H10" s="239"/>
      <c r="I10" s="240"/>
      <c r="J10" s="194"/>
      <c r="K10" s="194"/>
      <c r="L10" s="202"/>
      <c r="M10" s="195"/>
      <c r="N10" s="196"/>
      <c r="O10" s="194"/>
    </row>
    <row r="11" spans="1:15" ht="15.75" customHeight="1" thickBot="1">
      <c r="A11" s="193">
        <v>16</v>
      </c>
      <c r="B11" s="207" t="s">
        <v>36</v>
      </c>
      <c r="C11" s="193" t="s">
        <v>100</v>
      </c>
      <c r="D11" s="193" t="s">
        <v>121</v>
      </c>
      <c r="E11" s="211">
        <v>41512</v>
      </c>
      <c r="F11" s="157" t="s">
        <v>23</v>
      </c>
      <c r="G11" s="157" t="s">
        <v>40</v>
      </c>
      <c r="H11" s="237">
        <v>3.7</v>
      </c>
      <c r="I11" s="238"/>
      <c r="J11" s="193">
        <v>350</v>
      </c>
      <c r="K11" s="193" t="s">
        <v>37</v>
      </c>
      <c r="L11" s="201">
        <f>H11*J11</f>
        <v>1295</v>
      </c>
      <c r="M11" s="205"/>
      <c r="N11" s="206"/>
      <c r="O11" s="193">
        <v>111539593</v>
      </c>
    </row>
    <row r="12" spans="1:15" ht="15.75" customHeight="1" thickBot="1">
      <c r="A12" s="194"/>
      <c r="B12" s="208"/>
      <c r="C12" s="194"/>
      <c r="D12" s="194"/>
      <c r="E12" s="194"/>
      <c r="F12" s="157" t="s">
        <v>19</v>
      </c>
      <c r="G12" s="157" t="s">
        <v>21</v>
      </c>
      <c r="H12" s="239"/>
      <c r="I12" s="240"/>
      <c r="J12" s="194"/>
      <c r="K12" s="194"/>
      <c r="L12" s="202"/>
      <c r="M12" s="195"/>
      <c r="N12" s="196"/>
      <c r="O12" s="194"/>
    </row>
    <row r="13" spans="1:15" ht="15.75" customHeight="1" thickBot="1">
      <c r="A13" s="193">
        <v>17</v>
      </c>
      <c r="B13" s="207" t="s">
        <v>33</v>
      </c>
      <c r="C13" s="193" t="s">
        <v>34</v>
      </c>
      <c r="D13" s="193" t="s">
        <v>118</v>
      </c>
      <c r="E13" s="211">
        <v>41512</v>
      </c>
      <c r="F13" s="157" t="s">
        <v>23</v>
      </c>
      <c r="G13" s="157" t="s">
        <v>40</v>
      </c>
      <c r="H13" s="237">
        <v>3.7</v>
      </c>
      <c r="I13" s="238"/>
      <c r="J13" s="193">
        <f>74*2</f>
        <v>148</v>
      </c>
      <c r="K13" s="203" t="s">
        <v>35</v>
      </c>
      <c r="L13" s="201">
        <f>H13*J13</f>
        <v>547.6</v>
      </c>
      <c r="M13" s="205"/>
      <c r="N13" s="206"/>
      <c r="O13" s="193">
        <v>113546629</v>
      </c>
    </row>
    <row r="14" spans="1:15" ht="15.75" customHeight="1" thickBot="1">
      <c r="A14" s="194"/>
      <c r="B14" s="208"/>
      <c r="C14" s="194"/>
      <c r="D14" s="194"/>
      <c r="E14" s="194"/>
      <c r="F14" s="157" t="s">
        <v>19</v>
      </c>
      <c r="G14" s="157" t="s">
        <v>21</v>
      </c>
      <c r="H14" s="239"/>
      <c r="I14" s="240"/>
      <c r="J14" s="194"/>
      <c r="K14" s="204"/>
      <c r="L14" s="202"/>
      <c r="M14" s="195"/>
      <c r="N14" s="196"/>
      <c r="O14" s="194"/>
    </row>
    <row r="15" spans="1:15" ht="14.25" customHeight="1" thickBot="1">
      <c r="A15" s="193">
        <v>18</v>
      </c>
      <c r="B15" s="207" t="s">
        <v>75</v>
      </c>
      <c r="C15" s="193" t="s">
        <v>22</v>
      </c>
      <c r="D15" s="193" t="s">
        <v>118</v>
      </c>
      <c r="E15" s="211">
        <v>41512</v>
      </c>
      <c r="F15" s="157" t="s">
        <v>23</v>
      </c>
      <c r="G15" s="157" t="s">
        <v>40</v>
      </c>
      <c r="H15" s="237">
        <v>3.7</v>
      </c>
      <c r="I15" s="238"/>
      <c r="J15" s="193">
        <f>109*2</f>
        <v>218</v>
      </c>
      <c r="K15" s="193" t="s">
        <v>77</v>
      </c>
      <c r="L15" s="201">
        <f>H15*J15</f>
        <v>806.6</v>
      </c>
      <c r="M15" s="205"/>
      <c r="N15" s="206"/>
      <c r="O15" s="193">
        <v>110213480</v>
      </c>
    </row>
    <row r="16" spans="1:15" ht="14.25" customHeight="1" thickBot="1">
      <c r="A16" s="194"/>
      <c r="B16" s="208"/>
      <c r="C16" s="194"/>
      <c r="D16" s="194"/>
      <c r="E16" s="194"/>
      <c r="F16" s="157" t="s">
        <v>19</v>
      </c>
      <c r="G16" s="157" t="s">
        <v>21</v>
      </c>
      <c r="H16" s="239"/>
      <c r="I16" s="240"/>
      <c r="J16" s="194"/>
      <c r="K16" s="194"/>
      <c r="L16" s="202"/>
      <c r="M16" s="195"/>
      <c r="N16" s="196"/>
      <c r="O16" s="194"/>
    </row>
    <row r="17" spans="1:15" ht="14.25" customHeight="1" thickBot="1">
      <c r="A17" s="193">
        <v>19</v>
      </c>
      <c r="B17" s="207" t="s">
        <v>48</v>
      </c>
      <c r="C17" s="193" t="s">
        <v>49</v>
      </c>
      <c r="D17" s="193" t="s">
        <v>118</v>
      </c>
      <c r="E17" s="211">
        <v>41512</v>
      </c>
      <c r="F17" s="157" t="s">
        <v>19</v>
      </c>
      <c r="G17" s="157" t="s">
        <v>20</v>
      </c>
      <c r="H17" s="237">
        <v>3.7</v>
      </c>
      <c r="I17" s="238"/>
      <c r="J17" s="193">
        <f>280*2</f>
        <v>560</v>
      </c>
      <c r="K17" s="193" t="s">
        <v>50</v>
      </c>
      <c r="L17" s="201">
        <f>H17*J17</f>
        <v>2072</v>
      </c>
      <c r="M17" s="205"/>
      <c r="N17" s="206"/>
      <c r="O17" s="193">
        <v>106510183</v>
      </c>
    </row>
    <row r="18" spans="1:15" ht="14.25" customHeight="1" thickBot="1">
      <c r="A18" s="194"/>
      <c r="B18" s="208"/>
      <c r="C18" s="194"/>
      <c r="D18" s="194"/>
      <c r="E18" s="194"/>
      <c r="F18" s="157" t="s">
        <v>23</v>
      </c>
      <c r="G18" s="157" t="s">
        <v>21</v>
      </c>
      <c r="H18" s="239"/>
      <c r="I18" s="240"/>
      <c r="J18" s="194"/>
      <c r="K18" s="194"/>
      <c r="L18" s="202"/>
      <c r="M18" s="195"/>
      <c r="N18" s="196"/>
      <c r="O18" s="194"/>
    </row>
    <row r="19" spans="1:15" ht="14.25" customHeight="1" thickBot="1">
      <c r="A19" s="193">
        <v>20</v>
      </c>
      <c r="B19" s="207" t="s">
        <v>36</v>
      </c>
      <c r="C19" s="193" t="s">
        <v>118</v>
      </c>
      <c r="D19" s="193" t="s">
        <v>27</v>
      </c>
      <c r="E19" s="211">
        <v>41512</v>
      </c>
      <c r="F19" s="157" t="s">
        <v>23</v>
      </c>
      <c r="G19" s="157" t="s">
        <v>40</v>
      </c>
      <c r="H19" s="237">
        <v>4</v>
      </c>
      <c r="I19" s="238"/>
      <c r="J19" s="193">
        <v>168</v>
      </c>
      <c r="K19" s="193" t="s">
        <v>37</v>
      </c>
      <c r="L19" s="201">
        <f>H19*J19</f>
        <v>672</v>
      </c>
      <c r="M19" s="205"/>
      <c r="N19" s="206"/>
      <c r="O19" s="193">
        <v>111539593</v>
      </c>
    </row>
    <row r="20" spans="1:15" ht="14.25" customHeight="1" thickBot="1">
      <c r="A20" s="194"/>
      <c r="B20" s="208"/>
      <c r="C20" s="194"/>
      <c r="D20" s="194"/>
      <c r="E20" s="194"/>
      <c r="F20" s="157" t="s">
        <v>19</v>
      </c>
      <c r="G20" s="157" t="s">
        <v>21</v>
      </c>
      <c r="H20" s="239"/>
      <c r="I20" s="240"/>
      <c r="J20" s="194"/>
      <c r="K20" s="194"/>
      <c r="L20" s="202"/>
      <c r="M20" s="195"/>
      <c r="N20" s="196"/>
      <c r="O20" s="194"/>
    </row>
    <row r="21" spans="1:15" ht="14.25" customHeight="1" thickBot="1">
      <c r="A21" s="193">
        <v>21</v>
      </c>
      <c r="B21" s="207" t="s">
        <v>31</v>
      </c>
      <c r="C21" s="193" t="s">
        <v>22</v>
      </c>
      <c r="D21" s="193" t="s">
        <v>43</v>
      </c>
      <c r="E21" s="211">
        <v>41515</v>
      </c>
      <c r="F21" s="164" t="s">
        <v>19</v>
      </c>
      <c r="G21" s="164" t="s">
        <v>20</v>
      </c>
      <c r="H21" s="237">
        <v>3.7</v>
      </c>
      <c r="I21" s="238"/>
      <c r="J21" s="193">
        <f>109*2</f>
        <v>218</v>
      </c>
      <c r="K21" s="193" t="s">
        <v>32</v>
      </c>
      <c r="L21" s="201">
        <f>H21*J21</f>
        <v>806.6</v>
      </c>
      <c r="M21" s="205"/>
      <c r="N21" s="206"/>
      <c r="O21" s="193">
        <v>113696619</v>
      </c>
    </row>
    <row r="22" spans="1:15" ht="14.25" customHeight="1" thickBot="1">
      <c r="A22" s="194"/>
      <c r="B22" s="208"/>
      <c r="C22" s="194"/>
      <c r="D22" s="194"/>
      <c r="E22" s="194"/>
      <c r="F22" s="164" t="s">
        <v>23</v>
      </c>
      <c r="G22" s="164" t="s">
        <v>21</v>
      </c>
      <c r="H22" s="239"/>
      <c r="I22" s="240"/>
      <c r="J22" s="194"/>
      <c r="K22" s="194"/>
      <c r="L22" s="202"/>
      <c r="M22" s="195"/>
      <c r="N22" s="196"/>
      <c r="O22" s="194"/>
    </row>
    <row r="23" spans="1:15" ht="14.25" customHeight="1" thickBot="1">
      <c r="A23" s="193">
        <v>22</v>
      </c>
      <c r="B23" s="207"/>
      <c r="C23" s="193"/>
      <c r="D23" s="193"/>
      <c r="E23" s="211"/>
      <c r="F23" s="157"/>
      <c r="G23" s="157"/>
      <c r="H23" s="237"/>
      <c r="I23" s="238"/>
      <c r="J23" s="193"/>
      <c r="K23" s="193"/>
      <c r="L23" s="201"/>
      <c r="M23" s="205"/>
      <c r="N23" s="206"/>
      <c r="O23" s="193"/>
    </row>
    <row r="24" spans="1:15" ht="14.25" customHeight="1" thickBot="1">
      <c r="A24" s="194"/>
      <c r="B24" s="208"/>
      <c r="C24" s="194"/>
      <c r="D24" s="194"/>
      <c r="E24" s="194"/>
      <c r="F24" s="157"/>
      <c r="G24" s="157"/>
      <c r="H24" s="239"/>
      <c r="I24" s="240"/>
      <c r="J24" s="194"/>
      <c r="K24" s="194"/>
      <c r="L24" s="202"/>
      <c r="M24" s="195"/>
      <c r="N24" s="196"/>
      <c r="O24" s="194"/>
    </row>
    <row r="25" spans="1:15" ht="14.25" customHeight="1" thickBot="1">
      <c r="A25" s="193">
        <v>23</v>
      </c>
      <c r="B25" s="207"/>
      <c r="C25" s="193"/>
      <c r="D25" s="193"/>
      <c r="E25" s="211"/>
      <c r="F25" s="157"/>
      <c r="G25" s="157"/>
      <c r="H25" s="237"/>
      <c r="I25" s="238"/>
      <c r="J25" s="193"/>
      <c r="K25" s="193"/>
      <c r="L25" s="201"/>
      <c r="M25" s="205"/>
      <c r="N25" s="206"/>
      <c r="O25" s="193"/>
    </row>
    <row r="26" spans="1:15" ht="14.25" customHeight="1" thickBot="1">
      <c r="A26" s="194"/>
      <c r="B26" s="208"/>
      <c r="C26" s="194"/>
      <c r="D26" s="194"/>
      <c r="E26" s="194"/>
      <c r="F26" s="157"/>
      <c r="G26" s="157"/>
      <c r="H26" s="239"/>
      <c r="I26" s="240"/>
      <c r="J26" s="194"/>
      <c r="K26" s="194"/>
      <c r="L26" s="202"/>
      <c r="M26" s="195"/>
      <c r="N26" s="196"/>
      <c r="O26" s="194"/>
    </row>
    <row r="27" spans="1:15" ht="14.25" customHeight="1" thickBot="1">
      <c r="A27" s="193">
        <v>24</v>
      </c>
      <c r="B27" s="207"/>
      <c r="C27" s="193"/>
      <c r="D27" s="193"/>
      <c r="E27" s="211"/>
      <c r="F27" s="157"/>
      <c r="G27" s="157"/>
      <c r="H27" s="237"/>
      <c r="I27" s="238"/>
      <c r="J27" s="193"/>
      <c r="K27" s="203"/>
      <c r="L27" s="201"/>
      <c r="M27" s="205"/>
      <c r="N27" s="206"/>
      <c r="O27" s="193"/>
    </row>
    <row r="28" spans="1:15" ht="14.25" customHeight="1" thickBot="1">
      <c r="A28" s="194"/>
      <c r="B28" s="208"/>
      <c r="C28" s="194"/>
      <c r="D28" s="194"/>
      <c r="E28" s="212"/>
      <c r="F28" s="157"/>
      <c r="G28" s="157"/>
      <c r="H28" s="239"/>
      <c r="I28" s="240"/>
      <c r="J28" s="194"/>
      <c r="K28" s="204"/>
      <c r="L28" s="202"/>
      <c r="M28" s="195"/>
      <c r="N28" s="196"/>
      <c r="O28" s="194"/>
    </row>
    <row r="29" spans="1:15" ht="7.2" customHeight="1">
      <c r="A29" s="9"/>
      <c r="B29" s="14"/>
      <c r="C29" s="9"/>
      <c r="D29" s="9"/>
      <c r="E29" s="9"/>
      <c r="F29" s="10"/>
      <c r="G29" s="209" t="s">
        <v>9</v>
      </c>
      <c r="H29" s="205"/>
      <c r="I29" s="206"/>
      <c r="J29" s="193"/>
      <c r="K29" s="193"/>
      <c r="L29" s="201">
        <f>SUM(L9:L28)</f>
        <v>7968.4000000000005</v>
      </c>
      <c r="M29" s="197"/>
      <c r="N29" s="198"/>
      <c r="O29" s="193"/>
    </row>
    <row r="30" spans="1:15" ht="14.25" customHeight="1" thickBot="1">
      <c r="A30" s="9"/>
      <c r="B30" s="14"/>
      <c r="C30" s="9"/>
      <c r="D30" s="9"/>
      <c r="E30" s="9"/>
      <c r="F30" s="9"/>
      <c r="G30" s="210"/>
      <c r="H30" s="195"/>
      <c r="I30" s="196"/>
      <c r="J30" s="194"/>
      <c r="K30" s="194"/>
      <c r="L30" s="202"/>
      <c r="M30" s="199"/>
      <c r="N30" s="200"/>
      <c r="O30" s="194"/>
    </row>
    <row r="31" spans="1:15" ht="15.75" customHeight="1">
      <c r="A31" s="11"/>
      <c r="B31" s="16"/>
    </row>
    <row r="32" spans="1:15" ht="15.75" customHeight="1">
      <c r="A32" s="11"/>
      <c r="B32" s="16"/>
    </row>
    <row r="33" spans="1:15">
      <c r="A33" s="234" t="s">
        <v>24</v>
      </c>
      <c r="B33" s="234"/>
      <c r="C33" s="234"/>
      <c r="D33" s="235" t="s">
        <v>25</v>
      </c>
      <c r="E33" s="235"/>
      <c r="F33" s="235"/>
      <c r="G33" s="235"/>
      <c r="H33" s="236" t="s">
        <v>26</v>
      </c>
      <c r="I33" s="236"/>
      <c r="J33" s="236"/>
      <c r="K33" s="236"/>
      <c r="L33" s="236"/>
    </row>
    <row r="34" spans="1:15">
      <c r="A34" s="11"/>
      <c r="B34" s="16"/>
    </row>
    <row r="35" spans="1:15">
      <c r="A35" s="23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25"/>
      <c r="N35" s="25"/>
      <c r="O35" s="25"/>
    </row>
  </sheetData>
  <mergeCells count="152">
    <mergeCell ref="O29:O30"/>
    <mergeCell ref="A33:C33"/>
    <mergeCell ref="D33:G33"/>
    <mergeCell ref="H33:L33"/>
    <mergeCell ref="G29:G30"/>
    <mergeCell ref="H29:I30"/>
    <mergeCell ref="J29:J30"/>
    <mergeCell ref="K29:K30"/>
    <mergeCell ref="L29:L30"/>
    <mergeCell ref="M29:N30"/>
    <mergeCell ref="J27:J28"/>
    <mergeCell ref="K27:K28"/>
    <mergeCell ref="L27:L28"/>
    <mergeCell ref="M27:N27"/>
    <mergeCell ref="O27:O28"/>
    <mergeCell ref="M28:N28"/>
    <mergeCell ref="A27:A28"/>
    <mergeCell ref="B27:B28"/>
    <mergeCell ref="C27:C28"/>
    <mergeCell ref="D27:D28"/>
    <mergeCell ref="E27:E28"/>
    <mergeCell ref="H27:I28"/>
    <mergeCell ref="J25:J26"/>
    <mergeCell ref="K25:K26"/>
    <mergeCell ref="L25:L26"/>
    <mergeCell ref="M25:N25"/>
    <mergeCell ref="O25:O26"/>
    <mergeCell ref="M26:N26"/>
    <mergeCell ref="A25:A26"/>
    <mergeCell ref="B25:B26"/>
    <mergeCell ref="C25:C26"/>
    <mergeCell ref="D25:D26"/>
    <mergeCell ref="E25:E26"/>
    <mergeCell ref="H25:I26"/>
    <mergeCell ref="J23:J24"/>
    <mergeCell ref="K23:K24"/>
    <mergeCell ref="L23:L24"/>
    <mergeCell ref="M23:N23"/>
    <mergeCell ref="O23:O24"/>
    <mergeCell ref="M24:N24"/>
    <mergeCell ref="A23:A24"/>
    <mergeCell ref="B23:B24"/>
    <mergeCell ref="C23:C24"/>
    <mergeCell ref="D23:D24"/>
    <mergeCell ref="E23:E24"/>
    <mergeCell ref="H23:I24"/>
    <mergeCell ref="J21:J22"/>
    <mergeCell ref="K21:K22"/>
    <mergeCell ref="L21:L22"/>
    <mergeCell ref="M21:N21"/>
    <mergeCell ref="O21:O22"/>
    <mergeCell ref="M22:N22"/>
    <mergeCell ref="A21:A22"/>
    <mergeCell ref="B21:B22"/>
    <mergeCell ref="C21:C22"/>
    <mergeCell ref="D21:D22"/>
    <mergeCell ref="E21:E22"/>
    <mergeCell ref="H21:I22"/>
    <mergeCell ref="J19:J20"/>
    <mergeCell ref="K19:K20"/>
    <mergeCell ref="L19:L20"/>
    <mergeCell ref="M19:N19"/>
    <mergeCell ref="O19:O20"/>
    <mergeCell ref="M20:N20"/>
    <mergeCell ref="A19:A20"/>
    <mergeCell ref="B19:B20"/>
    <mergeCell ref="C19:C20"/>
    <mergeCell ref="D19:D20"/>
    <mergeCell ref="E19:E20"/>
    <mergeCell ref="H19:I20"/>
    <mergeCell ref="J17:J18"/>
    <mergeCell ref="K17:K18"/>
    <mergeCell ref="L17:L18"/>
    <mergeCell ref="M17:N17"/>
    <mergeCell ref="O17:O18"/>
    <mergeCell ref="M18:N18"/>
    <mergeCell ref="A17:A18"/>
    <mergeCell ref="B17:B18"/>
    <mergeCell ref="C17:C18"/>
    <mergeCell ref="D17:D18"/>
    <mergeCell ref="E17:E18"/>
    <mergeCell ref="H17:I18"/>
    <mergeCell ref="M15:N15"/>
    <mergeCell ref="O15:O16"/>
    <mergeCell ref="M16:N16"/>
    <mergeCell ref="A15:A16"/>
    <mergeCell ref="B15:B16"/>
    <mergeCell ref="C15:C16"/>
    <mergeCell ref="D15:D16"/>
    <mergeCell ref="E15:E16"/>
    <mergeCell ref="H15:I16"/>
    <mergeCell ref="A13:A14"/>
    <mergeCell ref="B13:B14"/>
    <mergeCell ref="C13:C14"/>
    <mergeCell ref="D13:D14"/>
    <mergeCell ref="E13:E14"/>
    <mergeCell ref="H13:I14"/>
    <mergeCell ref="J15:J16"/>
    <mergeCell ref="K15:K16"/>
    <mergeCell ref="L15:L16"/>
    <mergeCell ref="O11:O12"/>
    <mergeCell ref="M12:N12"/>
    <mergeCell ref="L9:L10"/>
    <mergeCell ref="M9:N9"/>
    <mergeCell ref="O9:O10"/>
    <mergeCell ref="M10:N10"/>
    <mergeCell ref="J13:J14"/>
    <mergeCell ref="K13:K14"/>
    <mergeCell ref="L13:L14"/>
    <mergeCell ref="M13:N13"/>
    <mergeCell ref="O13:O14"/>
    <mergeCell ref="M14:N14"/>
    <mergeCell ref="A11:A12"/>
    <mergeCell ref="B11:B12"/>
    <mergeCell ref="C11:C12"/>
    <mergeCell ref="D11:D12"/>
    <mergeCell ref="E11:E12"/>
    <mergeCell ref="H11:I12"/>
    <mergeCell ref="F8:G8"/>
    <mergeCell ref="M8:N8"/>
    <mergeCell ref="A9:A10"/>
    <mergeCell ref="B9:B10"/>
    <mergeCell ref="C9:C10"/>
    <mergeCell ref="D9:D10"/>
    <mergeCell ref="E9:E10"/>
    <mergeCell ref="H9:I10"/>
    <mergeCell ref="J9:J10"/>
    <mergeCell ref="K9:K10"/>
    <mergeCell ref="J11:J12"/>
    <mergeCell ref="K11:K12"/>
    <mergeCell ref="L11:L12"/>
    <mergeCell ref="M11:N11"/>
    <mergeCell ref="M4:N4"/>
    <mergeCell ref="F5:G5"/>
    <mergeCell ref="H5:I5"/>
    <mergeCell ref="M5:N5"/>
    <mergeCell ref="F6:G6"/>
    <mergeCell ref="H6:I6"/>
    <mergeCell ref="M6:N6"/>
    <mergeCell ref="H7:I7"/>
    <mergeCell ref="M7:N7"/>
    <mergeCell ref="A3:C3"/>
    <mergeCell ref="F3:H3"/>
    <mergeCell ref="J3:L3"/>
    <mergeCell ref="A4:A7"/>
    <mergeCell ref="B4:B7"/>
    <mergeCell ref="C4:C7"/>
    <mergeCell ref="D4:D7"/>
    <mergeCell ref="E4:E7"/>
    <mergeCell ref="F4:G4"/>
    <mergeCell ref="H4:I4"/>
    <mergeCell ref="K4:K7"/>
  </mergeCells>
  <pageMargins left="0.59055118110236227" right="0.19685039370078741" top="0.43307086614173229" bottom="0.31496062992125984" header="0.31496062992125984" footer="0.31496062992125984"/>
  <pageSetup paperSize="9" scale="97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7"/>
  <sheetViews>
    <sheetView zoomScaleNormal="100" workbookViewId="0">
      <selection activeCell="A31" sqref="A31"/>
    </sheetView>
  </sheetViews>
  <sheetFormatPr defaultRowHeight="14.4"/>
  <cols>
    <col min="1" max="1" width="10.88671875" bestFit="1" customWidth="1"/>
    <col min="2" max="2" width="13.88671875" bestFit="1" customWidth="1"/>
    <col min="3" max="4" width="10.88671875" customWidth="1"/>
    <col min="5" max="5" width="10.88671875" bestFit="1" customWidth="1"/>
    <col min="8" max="8" width="3" bestFit="1" customWidth="1"/>
    <col min="9" max="9" width="3.77734375" customWidth="1"/>
    <col min="10" max="10" width="7.33203125" customWidth="1"/>
    <col min="11" max="11" width="9.33203125" bestFit="1" customWidth="1"/>
    <col min="12" max="12" width="12.6640625" style="13" customWidth="1"/>
    <col min="15" max="15" width="9.6640625" bestFit="1" customWidth="1"/>
  </cols>
  <sheetData>
    <row r="1" spans="1:15">
      <c r="A1" s="11"/>
      <c r="B1" s="15"/>
      <c r="F1" s="11"/>
    </row>
    <row r="2" spans="1:15" ht="25.2">
      <c r="A2" s="35" t="s">
        <v>38</v>
      </c>
      <c r="B2" s="35"/>
      <c r="C2" s="35"/>
      <c r="D2" s="35"/>
      <c r="E2" s="35"/>
      <c r="F2" s="35"/>
      <c r="G2" s="35"/>
      <c r="H2" s="35"/>
      <c r="I2" s="35"/>
    </row>
    <row r="3" spans="1:15" ht="15" thickBot="1">
      <c r="A3" s="241" t="s">
        <v>39</v>
      </c>
      <c r="B3" s="241"/>
      <c r="C3" s="241"/>
      <c r="D3" s="21"/>
      <c r="F3" s="233" t="s">
        <v>57</v>
      </c>
      <c r="G3" s="233"/>
      <c r="H3" s="233"/>
      <c r="I3" s="1"/>
      <c r="J3" s="233" t="s">
        <v>58</v>
      </c>
      <c r="K3" s="233"/>
      <c r="L3" s="233"/>
    </row>
    <row r="4" spans="1:15" ht="18.75" customHeight="1">
      <c r="A4" s="222" t="s">
        <v>0</v>
      </c>
      <c r="B4" s="228" t="s">
        <v>1</v>
      </c>
      <c r="C4" s="213" t="s">
        <v>2</v>
      </c>
      <c r="D4" s="222" t="s">
        <v>41</v>
      </c>
      <c r="E4" s="222" t="s">
        <v>3</v>
      </c>
      <c r="F4" s="218" t="s">
        <v>4</v>
      </c>
      <c r="G4" s="219"/>
      <c r="H4" s="218" t="s">
        <v>6</v>
      </c>
      <c r="I4" s="219"/>
      <c r="J4" s="39"/>
      <c r="K4" s="213" t="s">
        <v>8</v>
      </c>
      <c r="L4" s="32"/>
      <c r="M4" s="218" t="s">
        <v>10</v>
      </c>
      <c r="N4" s="219"/>
      <c r="O4" s="38" t="s">
        <v>14</v>
      </c>
    </row>
    <row r="5" spans="1:15" ht="33" customHeight="1">
      <c r="A5" s="223"/>
      <c r="B5" s="229"/>
      <c r="C5" s="214"/>
      <c r="D5" s="223"/>
      <c r="E5" s="223"/>
      <c r="F5" s="220" t="s">
        <v>5</v>
      </c>
      <c r="G5" s="221"/>
      <c r="H5" s="220">
        <v>3.7</v>
      </c>
      <c r="I5" s="221"/>
      <c r="J5" s="40"/>
      <c r="K5" s="214"/>
      <c r="L5" s="33"/>
      <c r="M5" s="220" t="s">
        <v>11</v>
      </c>
      <c r="N5" s="221"/>
      <c r="O5" s="36" t="s">
        <v>15</v>
      </c>
    </row>
    <row r="6" spans="1:15" ht="16.5" customHeight="1">
      <c r="A6" s="223"/>
      <c r="B6" s="229"/>
      <c r="C6" s="214"/>
      <c r="D6" s="223"/>
      <c r="E6" s="223"/>
      <c r="F6" s="225"/>
      <c r="G6" s="226"/>
      <c r="H6" s="220" t="s">
        <v>7</v>
      </c>
      <c r="I6" s="221"/>
      <c r="J6" s="40"/>
      <c r="K6" s="214"/>
      <c r="L6" s="33"/>
      <c r="M6" s="220" t="s">
        <v>12</v>
      </c>
      <c r="N6" s="221"/>
      <c r="O6" s="36" t="s">
        <v>16</v>
      </c>
    </row>
    <row r="7" spans="1:15" ht="15" thickBot="1">
      <c r="A7" s="224"/>
      <c r="B7" s="230"/>
      <c r="C7" s="215"/>
      <c r="D7" s="224"/>
      <c r="E7" s="224"/>
      <c r="F7" s="5" t="s">
        <v>17</v>
      </c>
      <c r="G7" s="6" t="s">
        <v>18</v>
      </c>
      <c r="H7" s="225"/>
      <c r="I7" s="226"/>
      <c r="J7" s="41" t="s">
        <v>56</v>
      </c>
      <c r="K7" s="215"/>
      <c r="L7" s="34"/>
      <c r="M7" s="231" t="s">
        <v>13</v>
      </c>
      <c r="N7" s="232"/>
      <c r="O7" s="4"/>
    </row>
    <row r="8" spans="1:15" ht="15" thickBot="1">
      <c r="A8" s="40">
        <v>1</v>
      </c>
      <c r="B8" s="17">
        <v>2</v>
      </c>
      <c r="C8" s="36"/>
      <c r="D8" s="36"/>
      <c r="E8" s="36">
        <v>3</v>
      </c>
      <c r="F8" s="216">
        <v>4</v>
      </c>
      <c r="G8" s="227"/>
      <c r="H8" s="42">
        <v>8</v>
      </c>
      <c r="I8" s="31"/>
      <c r="J8" s="36">
        <v>10</v>
      </c>
      <c r="K8" s="36">
        <v>11</v>
      </c>
      <c r="L8" s="12">
        <v>12</v>
      </c>
      <c r="M8" s="216">
        <v>13</v>
      </c>
      <c r="N8" s="217"/>
      <c r="O8" s="36">
        <v>14</v>
      </c>
    </row>
    <row r="9" spans="1:15" ht="15.75" customHeight="1" thickBot="1">
      <c r="A9" s="193">
        <v>15</v>
      </c>
      <c r="B9" s="207" t="s">
        <v>36</v>
      </c>
      <c r="C9" s="193" t="s">
        <v>43</v>
      </c>
      <c r="D9" s="193" t="s">
        <v>61</v>
      </c>
      <c r="E9" s="211">
        <v>41411</v>
      </c>
      <c r="F9" s="37" t="s">
        <v>23</v>
      </c>
      <c r="G9" s="37" t="s">
        <v>59</v>
      </c>
      <c r="H9" s="237">
        <v>3.7</v>
      </c>
      <c r="I9" s="238"/>
      <c r="J9" s="193">
        <v>140</v>
      </c>
      <c r="K9" s="193" t="s">
        <v>37</v>
      </c>
      <c r="L9" s="201">
        <f>H9*J9</f>
        <v>518</v>
      </c>
      <c r="M9" s="205"/>
      <c r="N9" s="206"/>
      <c r="O9" s="193">
        <v>111539593</v>
      </c>
    </row>
    <row r="10" spans="1:15" ht="15" thickBot="1">
      <c r="A10" s="194"/>
      <c r="B10" s="208"/>
      <c r="C10" s="194"/>
      <c r="D10" s="194"/>
      <c r="E10" s="194"/>
      <c r="F10" s="37" t="s">
        <v>19</v>
      </c>
      <c r="G10" s="37" t="s">
        <v>60</v>
      </c>
      <c r="H10" s="239"/>
      <c r="I10" s="240"/>
      <c r="J10" s="194"/>
      <c r="K10" s="194"/>
      <c r="L10" s="202"/>
      <c r="M10" s="195"/>
      <c r="N10" s="196"/>
      <c r="O10" s="194"/>
    </row>
    <row r="11" spans="1:15" ht="15.75" customHeight="1" thickBot="1">
      <c r="A11" s="193"/>
      <c r="B11" s="207"/>
      <c r="C11" s="193"/>
      <c r="D11" s="193"/>
      <c r="E11" s="211"/>
      <c r="F11" s="37"/>
      <c r="G11" s="37"/>
      <c r="H11" s="237"/>
      <c r="I11" s="238"/>
      <c r="J11" s="193"/>
      <c r="K11" s="193"/>
      <c r="L11" s="201"/>
      <c r="M11" s="205"/>
      <c r="N11" s="206"/>
      <c r="O11" s="193"/>
    </row>
    <row r="12" spans="1:15" ht="15.75" customHeight="1" thickBot="1">
      <c r="A12" s="194"/>
      <c r="B12" s="208"/>
      <c r="C12" s="194"/>
      <c r="D12" s="194"/>
      <c r="E12" s="194"/>
      <c r="F12" s="37"/>
      <c r="G12" s="37"/>
      <c r="H12" s="239"/>
      <c r="I12" s="240"/>
      <c r="J12" s="194"/>
      <c r="K12" s="194"/>
      <c r="L12" s="202"/>
      <c r="M12" s="195"/>
      <c r="N12" s="196"/>
      <c r="O12" s="194"/>
    </row>
    <row r="13" spans="1:15" ht="15.75" customHeight="1" thickBot="1">
      <c r="A13" s="193"/>
      <c r="B13" s="207"/>
      <c r="C13" s="193"/>
      <c r="D13" s="193"/>
      <c r="E13" s="211"/>
      <c r="F13" s="37"/>
      <c r="G13" s="37"/>
      <c r="H13" s="237"/>
      <c r="I13" s="238"/>
      <c r="J13" s="193"/>
      <c r="K13" s="193"/>
      <c r="L13" s="201"/>
      <c r="M13" s="205"/>
      <c r="N13" s="206"/>
      <c r="O13" s="193"/>
    </row>
    <row r="14" spans="1:15" ht="15.75" customHeight="1" thickBot="1">
      <c r="A14" s="194"/>
      <c r="B14" s="208"/>
      <c r="C14" s="194"/>
      <c r="D14" s="194"/>
      <c r="E14" s="194"/>
      <c r="F14" s="37"/>
      <c r="G14" s="37"/>
      <c r="H14" s="239"/>
      <c r="I14" s="240"/>
      <c r="J14" s="194"/>
      <c r="K14" s="194"/>
      <c r="L14" s="202"/>
      <c r="M14" s="195"/>
      <c r="N14" s="196"/>
      <c r="O14" s="194"/>
    </row>
    <row r="15" spans="1:15" ht="14.25" customHeight="1" thickBot="1">
      <c r="A15" s="193"/>
      <c r="B15" s="207"/>
      <c r="C15" s="193"/>
      <c r="D15" s="193"/>
      <c r="E15" s="211"/>
      <c r="F15" s="37"/>
      <c r="G15" s="37"/>
      <c r="H15" s="237"/>
      <c r="I15" s="238"/>
      <c r="J15" s="193"/>
      <c r="K15" s="193"/>
      <c r="L15" s="201"/>
      <c r="M15" s="205"/>
      <c r="N15" s="206"/>
      <c r="O15" s="193"/>
    </row>
    <row r="16" spans="1:15" ht="14.25" customHeight="1" thickBot="1">
      <c r="A16" s="194"/>
      <c r="B16" s="208"/>
      <c r="C16" s="194"/>
      <c r="D16" s="194"/>
      <c r="E16" s="194"/>
      <c r="F16" s="37"/>
      <c r="G16" s="37"/>
      <c r="H16" s="239"/>
      <c r="I16" s="240"/>
      <c r="J16" s="194"/>
      <c r="K16" s="194"/>
      <c r="L16" s="202"/>
      <c r="M16" s="195"/>
      <c r="N16" s="196"/>
      <c r="O16" s="194"/>
    </row>
    <row r="17" spans="1:15" ht="14.25" customHeight="1" thickBot="1">
      <c r="A17" s="193"/>
      <c r="B17" s="207"/>
      <c r="C17" s="193"/>
      <c r="D17" s="193"/>
      <c r="E17" s="211"/>
      <c r="F17" s="37"/>
      <c r="G17" s="37"/>
      <c r="H17" s="237"/>
      <c r="I17" s="238"/>
      <c r="J17" s="193"/>
      <c r="K17" s="193"/>
      <c r="L17" s="201"/>
      <c r="M17" s="205"/>
      <c r="N17" s="206"/>
      <c r="O17" s="193"/>
    </row>
    <row r="18" spans="1:15" ht="14.25" customHeight="1" thickBot="1">
      <c r="A18" s="194"/>
      <c r="B18" s="208"/>
      <c r="C18" s="194"/>
      <c r="D18" s="194"/>
      <c r="E18" s="212"/>
      <c r="F18" s="37"/>
      <c r="G18" s="37"/>
      <c r="H18" s="239"/>
      <c r="I18" s="240"/>
      <c r="J18" s="194"/>
      <c r="K18" s="194"/>
      <c r="L18" s="202"/>
      <c r="M18" s="195"/>
      <c r="N18" s="196"/>
      <c r="O18" s="194"/>
    </row>
    <row r="19" spans="1:15" ht="14.25" customHeight="1" thickBot="1">
      <c r="A19" s="193"/>
      <c r="B19" s="207"/>
      <c r="C19" s="193"/>
      <c r="D19" s="193"/>
      <c r="E19" s="211"/>
      <c r="F19" s="37"/>
      <c r="G19" s="37"/>
      <c r="H19" s="237"/>
      <c r="I19" s="238"/>
      <c r="J19" s="193"/>
      <c r="K19" s="193"/>
      <c r="L19" s="201"/>
      <c r="M19" s="205"/>
      <c r="N19" s="206"/>
      <c r="O19" s="193"/>
    </row>
    <row r="20" spans="1:15" ht="14.25" customHeight="1" thickBot="1">
      <c r="A20" s="194"/>
      <c r="B20" s="208"/>
      <c r="C20" s="194"/>
      <c r="D20" s="194"/>
      <c r="E20" s="194"/>
      <c r="F20" s="37"/>
      <c r="G20" s="37"/>
      <c r="H20" s="239"/>
      <c r="I20" s="240"/>
      <c r="J20" s="194"/>
      <c r="K20" s="194"/>
      <c r="L20" s="202"/>
      <c r="M20" s="195"/>
      <c r="N20" s="196"/>
      <c r="O20" s="194"/>
    </row>
    <row r="21" spans="1:15" ht="14.25" customHeight="1" thickBot="1">
      <c r="A21" s="193"/>
      <c r="B21" s="207"/>
      <c r="C21" s="193"/>
      <c r="D21" s="193"/>
      <c r="E21" s="211"/>
      <c r="F21" s="37"/>
      <c r="G21" s="37"/>
      <c r="H21" s="237"/>
      <c r="I21" s="238"/>
      <c r="J21" s="193"/>
      <c r="K21" s="193"/>
      <c r="L21" s="201"/>
      <c r="M21" s="205"/>
      <c r="N21" s="206"/>
      <c r="O21" s="193"/>
    </row>
    <row r="22" spans="1:15" ht="14.25" customHeight="1" thickBot="1">
      <c r="A22" s="194"/>
      <c r="B22" s="208"/>
      <c r="C22" s="194"/>
      <c r="D22" s="194"/>
      <c r="E22" s="194"/>
      <c r="F22" s="37"/>
      <c r="G22" s="37"/>
      <c r="H22" s="239"/>
      <c r="I22" s="240"/>
      <c r="J22" s="194"/>
      <c r="K22" s="194"/>
      <c r="L22" s="202"/>
      <c r="M22" s="195"/>
      <c r="N22" s="196"/>
      <c r="O22" s="194"/>
    </row>
    <row r="23" spans="1:15" ht="14.25" customHeight="1" thickBot="1">
      <c r="A23" s="193"/>
      <c r="B23" s="207"/>
      <c r="C23" s="193"/>
      <c r="D23" s="193"/>
      <c r="E23" s="211"/>
      <c r="F23" s="37"/>
      <c r="G23" s="37"/>
      <c r="H23" s="237"/>
      <c r="I23" s="238"/>
      <c r="J23" s="193"/>
      <c r="K23" s="203"/>
      <c r="L23" s="201"/>
      <c r="M23" s="205"/>
      <c r="N23" s="206"/>
      <c r="O23" s="193"/>
    </row>
    <row r="24" spans="1:15" ht="14.25" customHeight="1" thickBot="1">
      <c r="A24" s="194"/>
      <c r="B24" s="208"/>
      <c r="C24" s="194"/>
      <c r="D24" s="194"/>
      <c r="E24" s="194"/>
      <c r="F24" s="37"/>
      <c r="G24" s="37"/>
      <c r="H24" s="239"/>
      <c r="I24" s="240"/>
      <c r="J24" s="194"/>
      <c r="K24" s="204"/>
      <c r="L24" s="202"/>
      <c r="M24" s="195"/>
      <c r="N24" s="196"/>
      <c r="O24" s="194"/>
    </row>
    <row r="25" spans="1:15" ht="14.25" customHeight="1" thickBot="1">
      <c r="A25" s="193"/>
      <c r="B25" s="207"/>
      <c r="C25" s="193"/>
      <c r="D25" s="193"/>
      <c r="E25" s="211"/>
      <c r="F25" s="37"/>
      <c r="G25" s="37"/>
      <c r="H25" s="237"/>
      <c r="I25" s="238"/>
      <c r="J25" s="193"/>
      <c r="K25" s="193"/>
      <c r="L25" s="201"/>
      <c r="M25" s="205"/>
      <c r="N25" s="206"/>
      <c r="O25" s="193"/>
    </row>
    <row r="26" spans="1:15" ht="14.25" customHeight="1" thickBot="1">
      <c r="A26" s="194"/>
      <c r="B26" s="208"/>
      <c r="C26" s="194"/>
      <c r="D26" s="194"/>
      <c r="E26" s="194"/>
      <c r="F26" s="37"/>
      <c r="G26" s="37"/>
      <c r="H26" s="239"/>
      <c r="I26" s="240"/>
      <c r="J26" s="194"/>
      <c r="K26" s="194"/>
      <c r="L26" s="202"/>
      <c r="M26" s="195"/>
      <c r="N26" s="196"/>
      <c r="O26" s="194"/>
    </row>
    <row r="27" spans="1:15" ht="14.25" customHeight="1" thickBot="1">
      <c r="A27" s="193"/>
      <c r="B27" s="207"/>
      <c r="C27" s="193"/>
      <c r="D27" s="193"/>
      <c r="E27" s="211"/>
      <c r="F27" s="37"/>
      <c r="G27" s="37"/>
      <c r="H27" s="237"/>
      <c r="I27" s="238"/>
      <c r="J27" s="193"/>
      <c r="K27" s="193"/>
      <c r="L27" s="201"/>
      <c r="M27" s="205"/>
      <c r="N27" s="206"/>
      <c r="O27" s="193"/>
    </row>
    <row r="28" spans="1:15" ht="14.25" customHeight="1" thickBot="1">
      <c r="A28" s="194"/>
      <c r="B28" s="208"/>
      <c r="C28" s="194"/>
      <c r="D28" s="194"/>
      <c r="E28" s="194"/>
      <c r="F28" s="37"/>
      <c r="G28" s="37"/>
      <c r="H28" s="239"/>
      <c r="I28" s="240"/>
      <c r="J28" s="194"/>
      <c r="K28" s="194"/>
      <c r="L28" s="202"/>
      <c r="M28" s="195"/>
      <c r="N28" s="196"/>
      <c r="O28" s="194"/>
    </row>
    <row r="29" spans="1:15" ht="7.2" customHeight="1">
      <c r="A29" s="9"/>
      <c r="B29" s="14"/>
      <c r="C29" s="9"/>
      <c r="D29" s="9"/>
      <c r="E29" s="9"/>
      <c r="F29" s="10"/>
      <c r="G29" s="209" t="s">
        <v>9</v>
      </c>
      <c r="H29" s="205"/>
      <c r="I29" s="206"/>
      <c r="J29" s="193"/>
      <c r="K29" s="193"/>
      <c r="L29" s="201">
        <f>SUM(L9:L28)</f>
        <v>518</v>
      </c>
      <c r="M29" s="197"/>
      <c r="N29" s="198"/>
      <c r="O29" s="193"/>
    </row>
    <row r="30" spans="1:15" ht="14.25" customHeight="1" thickBot="1">
      <c r="A30" s="9"/>
      <c r="B30" s="14"/>
      <c r="C30" s="9"/>
      <c r="D30" s="9"/>
      <c r="E30" s="9"/>
      <c r="F30" s="9"/>
      <c r="G30" s="210"/>
      <c r="H30" s="195"/>
      <c r="I30" s="196"/>
      <c r="J30" s="194"/>
      <c r="K30" s="194"/>
      <c r="L30" s="202"/>
      <c r="M30" s="199"/>
      <c r="N30" s="200"/>
      <c r="O30" s="194"/>
    </row>
    <row r="31" spans="1:15" ht="15.75" customHeight="1">
      <c r="A31" s="11"/>
      <c r="B31" s="16"/>
    </row>
    <row r="32" spans="1:15" ht="15.75" customHeight="1">
      <c r="A32" s="11"/>
      <c r="B32" s="16"/>
    </row>
    <row r="33" spans="1:15" ht="15.75" customHeight="1">
      <c r="A33" s="11"/>
      <c r="B33" s="16"/>
    </row>
    <row r="34" spans="1:15" ht="15.75" customHeight="1">
      <c r="A34" s="11"/>
      <c r="B34" s="16"/>
    </row>
    <row r="35" spans="1:15">
      <c r="A35" s="234" t="s">
        <v>24</v>
      </c>
      <c r="B35" s="234"/>
      <c r="C35" s="234"/>
      <c r="D35" s="235" t="s">
        <v>25</v>
      </c>
      <c r="E35" s="235"/>
      <c r="F35" s="235"/>
      <c r="G35" s="235"/>
      <c r="H35" s="236" t="s">
        <v>26</v>
      </c>
      <c r="I35" s="236"/>
      <c r="J35" s="236"/>
      <c r="K35" s="236"/>
      <c r="L35" s="236"/>
    </row>
    <row r="36" spans="1:15">
      <c r="A36" s="11"/>
      <c r="B36" s="16"/>
    </row>
    <row r="37" spans="1:15">
      <c r="A37" s="23"/>
      <c r="B37" s="24"/>
      <c r="C37" s="25"/>
      <c r="D37" s="25"/>
      <c r="E37" s="25"/>
      <c r="F37" s="25"/>
      <c r="G37" s="25"/>
      <c r="H37" s="25"/>
      <c r="I37" s="25"/>
      <c r="J37" s="25"/>
      <c r="K37" s="25"/>
      <c r="L37" s="26"/>
      <c r="M37" s="25"/>
      <c r="N37" s="25"/>
      <c r="O37" s="25"/>
    </row>
  </sheetData>
  <mergeCells count="152">
    <mergeCell ref="O29:O30"/>
    <mergeCell ref="A35:C35"/>
    <mergeCell ref="D35:G35"/>
    <mergeCell ref="H35:L35"/>
    <mergeCell ref="G29:G30"/>
    <mergeCell ref="H29:I30"/>
    <mergeCell ref="J29:J30"/>
    <mergeCell ref="K29:K30"/>
    <mergeCell ref="L29:L30"/>
    <mergeCell ref="M29:N30"/>
    <mergeCell ref="J27:J28"/>
    <mergeCell ref="K27:K28"/>
    <mergeCell ref="L27:L28"/>
    <mergeCell ref="M27:N27"/>
    <mergeCell ref="O27:O28"/>
    <mergeCell ref="M28:N28"/>
    <mergeCell ref="A27:A28"/>
    <mergeCell ref="B27:B28"/>
    <mergeCell ref="C27:C28"/>
    <mergeCell ref="D27:D28"/>
    <mergeCell ref="E27:E28"/>
    <mergeCell ref="H27:I28"/>
    <mergeCell ref="J25:J26"/>
    <mergeCell ref="K25:K26"/>
    <mergeCell ref="L25:L26"/>
    <mergeCell ref="M25:N25"/>
    <mergeCell ref="O25:O26"/>
    <mergeCell ref="M26:N26"/>
    <mergeCell ref="A25:A26"/>
    <mergeCell ref="B25:B26"/>
    <mergeCell ref="C25:C26"/>
    <mergeCell ref="D25:D26"/>
    <mergeCell ref="E25:E26"/>
    <mergeCell ref="H25:I26"/>
    <mergeCell ref="J23:J24"/>
    <mergeCell ref="K23:K24"/>
    <mergeCell ref="L23:L24"/>
    <mergeCell ref="M23:N23"/>
    <mergeCell ref="O23:O24"/>
    <mergeCell ref="M24:N24"/>
    <mergeCell ref="A23:A24"/>
    <mergeCell ref="B23:B24"/>
    <mergeCell ref="C23:C24"/>
    <mergeCell ref="D23:D24"/>
    <mergeCell ref="E23:E24"/>
    <mergeCell ref="H23:I24"/>
    <mergeCell ref="J21:J22"/>
    <mergeCell ref="K21:K22"/>
    <mergeCell ref="L21:L22"/>
    <mergeCell ref="M21:N21"/>
    <mergeCell ref="O21:O22"/>
    <mergeCell ref="M22:N22"/>
    <mergeCell ref="A21:A22"/>
    <mergeCell ref="B21:B22"/>
    <mergeCell ref="C21:C22"/>
    <mergeCell ref="D21:D22"/>
    <mergeCell ref="E21:E22"/>
    <mergeCell ref="H21:I22"/>
    <mergeCell ref="J19:J20"/>
    <mergeCell ref="K19:K20"/>
    <mergeCell ref="L19:L20"/>
    <mergeCell ref="M19:N19"/>
    <mergeCell ref="O19:O20"/>
    <mergeCell ref="M20:N20"/>
    <mergeCell ref="A19:A20"/>
    <mergeCell ref="B19:B20"/>
    <mergeCell ref="C19:C20"/>
    <mergeCell ref="D19:D20"/>
    <mergeCell ref="E19:E20"/>
    <mergeCell ref="H19:I20"/>
    <mergeCell ref="J17:J18"/>
    <mergeCell ref="K17:K18"/>
    <mergeCell ref="L17:L18"/>
    <mergeCell ref="M17:N17"/>
    <mergeCell ref="O17:O18"/>
    <mergeCell ref="M18:N18"/>
    <mergeCell ref="A17:A18"/>
    <mergeCell ref="B17:B18"/>
    <mergeCell ref="C17:C18"/>
    <mergeCell ref="D17:D18"/>
    <mergeCell ref="E17:E18"/>
    <mergeCell ref="H17:I18"/>
    <mergeCell ref="M15:N15"/>
    <mergeCell ref="O15:O16"/>
    <mergeCell ref="M16:N16"/>
    <mergeCell ref="A15:A16"/>
    <mergeCell ref="B15:B16"/>
    <mergeCell ref="C15:C16"/>
    <mergeCell ref="D15:D16"/>
    <mergeCell ref="E15:E16"/>
    <mergeCell ref="H15:I16"/>
    <mergeCell ref="A13:A14"/>
    <mergeCell ref="B13:B14"/>
    <mergeCell ref="C13:C14"/>
    <mergeCell ref="D13:D14"/>
    <mergeCell ref="E13:E14"/>
    <mergeCell ref="H13:I14"/>
    <mergeCell ref="J15:J16"/>
    <mergeCell ref="K15:K16"/>
    <mergeCell ref="L15:L16"/>
    <mergeCell ref="O11:O12"/>
    <mergeCell ref="M12:N12"/>
    <mergeCell ref="L9:L10"/>
    <mergeCell ref="M9:N9"/>
    <mergeCell ref="O9:O10"/>
    <mergeCell ref="M10:N10"/>
    <mergeCell ref="J13:J14"/>
    <mergeCell ref="K13:K14"/>
    <mergeCell ref="L13:L14"/>
    <mergeCell ref="M13:N13"/>
    <mergeCell ref="O13:O14"/>
    <mergeCell ref="M14:N14"/>
    <mergeCell ref="A11:A12"/>
    <mergeCell ref="B11:B12"/>
    <mergeCell ref="C11:C12"/>
    <mergeCell ref="D11:D12"/>
    <mergeCell ref="E11:E12"/>
    <mergeCell ref="H11:I12"/>
    <mergeCell ref="F8:G8"/>
    <mergeCell ref="M8:N8"/>
    <mergeCell ref="A9:A10"/>
    <mergeCell ref="B9:B10"/>
    <mergeCell ref="C9:C10"/>
    <mergeCell ref="D9:D10"/>
    <mergeCell ref="E9:E10"/>
    <mergeCell ref="H9:I10"/>
    <mergeCell ref="J9:J10"/>
    <mergeCell ref="K9:K10"/>
    <mergeCell ref="J11:J12"/>
    <mergeCell ref="K11:K12"/>
    <mergeCell ref="L11:L12"/>
    <mergeCell ref="M11:N11"/>
    <mergeCell ref="M4:N4"/>
    <mergeCell ref="F5:G5"/>
    <mergeCell ref="H5:I5"/>
    <mergeCell ref="M5:N5"/>
    <mergeCell ref="F6:G6"/>
    <mergeCell ref="H6:I6"/>
    <mergeCell ref="M6:N6"/>
    <mergeCell ref="H7:I7"/>
    <mergeCell ref="M7:N7"/>
    <mergeCell ref="A3:C3"/>
    <mergeCell ref="F3:H3"/>
    <mergeCell ref="J3:L3"/>
    <mergeCell ref="A4:A7"/>
    <mergeCell ref="B4:B7"/>
    <mergeCell ref="C4:C7"/>
    <mergeCell ref="D4:D7"/>
    <mergeCell ref="E4:E7"/>
    <mergeCell ref="F4:G4"/>
    <mergeCell ref="H4:I4"/>
    <mergeCell ref="K4:K7"/>
  </mergeCells>
  <pageMargins left="0.13" right="0.19" top="0.45" bottom="0.33" header="0.31496062992125984" footer="0.31496062992125984"/>
  <pageSetup paperSize="9" scale="97" orientation="landscape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O35"/>
  <sheetViews>
    <sheetView zoomScaleNormal="100" workbookViewId="0">
      <selection activeCell="J11" sqref="J11:J12"/>
    </sheetView>
  </sheetViews>
  <sheetFormatPr defaultRowHeight="14.4"/>
  <cols>
    <col min="1" max="1" width="10.88671875" bestFit="1" customWidth="1"/>
    <col min="2" max="2" width="15" bestFit="1" customWidth="1"/>
    <col min="3" max="4" width="10.88671875" customWidth="1"/>
    <col min="5" max="5" width="10.88671875" bestFit="1" customWidth="1"/>
    <col min="8" max="8" width="3" bestFit="1" customWidth="1"/>
    <col min="9" max="9" width="3.77734375" customWidth="1"/>
    <col min="10" max="10" width="7.33203125" customWidth="1"/>
    <col min="11" max="11" width="9.33203125" bestFit="1" customWidth="1"/>
    <col min="12" max="12" width="12.6640625" style="13" customWidth="1"/>
    <col min="15" max="15" width="9.6640625" bestFit="1" customWidth="1"/>
  </cols>
  <sheetData>
    <row r="1" spans="1:15">
      <c r="A1" s="11"/>
      <c r="B1" s="15"/>
      <c r="F1" s="11"/>
    </row>
    <row r="2" spans="1:15" ht="25.2">
      <c r="A2" s="35" t="s">
        <v>38</v>
      </c>
      <c r="B2" s="35"/>
      <c r="C2" s="35"/>
      <c r="D2" s="35"/>
      <c r="E2" s="35"/>
      <c r="F2" s="35"/>
      <c r="G2" s="35"/>
      <c r="H2" s="35"/>
      <c r="I2" s="35"/>
    </row>
    <row r="3" spans="1:15" ht="15" thickBot="1">
      <c r="A3" s="241" t="s">
        <v>130</v>
      </c>
      <c r="B3" s="241"/>
      <c r="C3" s="241"/>
      <c r="D3" s="21"/>
      <c r="F3" s="233" t="s">
        <v>131</v>
      </c>
      <c r="G3" s="233"/>
      <c r="H3" s="233"/>
      <c r="I3" s="1"/>
      <c r="J3" s="233" t="s">
        <v>132</v>
      </c>
      <c r="K3" s="233"/>
      <c r="L3" s="233"/>
    </row>
    <row r="4" spans="1:15" ht="18.75" customHeight="1">
      <c r="A4" s="222" t="s">
        <v>0</v>
      </c>
      <c r="B4" s="228" t="s">
        <v>1</v>
      </c>
      <c r="C4" s="213" t="s">
        <v>2</v>
      </c>
      <c r="D4" s="222" t="s">
        <v>41</v>
      </c>
      <c r="E4" s="222" t="s">
        <v>3</v>
      </c>
      <c r="F4" s="218" t="s">
        <v>4</v>
      </c>
      <c r="G4" s="219"/>
      <c r="H4" s="218" t="s">
        <v>6</v>
      </c>
      <c r="I4" s="219"/>
      <c r="J4" s="168"/>
      <c r="K4" s="213" t="s">
        <v>8</v>
      </c>
      <c r="L4" s="32"/>
      <c r="M4" s="218" t="s">
        <v>10</v>
      </c>
      <c r="N4" s="219"/>
      <c r="O4" s="167" t="s">
        <v>14</v>
      </c>
    </row>
    <row r="5" spans="1:15" ht="33" customHeight="1">
      <c r="A5" s="223"/>
      <c r="B5" s="229"/>
      <c r="C5" s="214"/>
      <c r="D5" s="223"/>
      <c r="E5" s="223"/>
      <c r="F5" s="220" t="s">
        <v>5</v>
      </c>
      <c r="G5" s="221"/>
      <c r="H5" s="220">
        <v>3.7</v>
      </c>
      <c r="I5" s="221"/>
      <c r="J5" s="169"/>
      <c r="K5" s="214"/>
      <c r="L5" s="33"/>
      <c r="M5" s="220" t="s">
        <v>11</v>
      </c>
      <c r="N5" s="221"/>
      <c r="O5" s="166" t="s">
        <v>15</v>
      </c>
    </row>
    <row r="6" spans="1:15" ht="16.5" customHeight="1">
      <c r="A6" s="223"/>
      <c r="B6" s="229"/>
      <c r="C6" s="214"/>
      <c r="D6" s="223"/>
      <c r="E6" s="223"/>
      <c r="F6" s="225"/>
      <c r="G6" s="226"/>
      <c r="H6" s="220" t="s">
        <v>7</v>
      </c>
      <c r="I6" s="221"/>
      <c r="J6" s="169"/>
      <c r="K6" s="214"/>
      <c r="L6" s="33"/>
      <c r="M6" s="220" t="s">
        <v>12</v>
      </c>
      <c r="N6" s="221"/>
      <c r="O6" s="166" t="s">
        <v>16</v>
      </c>
    </row>
    <row r="7" spans="1:15" ht="15" thickBot="1">
      <c r="A7" s="224"/>
      <c r="B7" s="230"/>
      <c r="C7" s="215"/>
      <c r="D7" s="224"/>
      <c r="E7" s="224"/>
      <c r="F7" s="5" t="s">
        <v>17</v>
      </c>
      <c r="G7" s="6" t="s">
        <v>18</v>
      </c>
      <c r="H7" s="225"/>
      <c r="I7" s="226"/>
      <c r="J7" s="170" t="s">
        <v>56</v>
      </c>
      <c r="K7" s="215"/>
      <c r="L7" s="34"/>
      <c r="M7" s="231" t="s">
        <v>13</v>
      </c>
      <c r="N7" s="232"/>
      <c r="O7" s="4"/>
    </row>
    <row r="8" spans="1:15" ht="15" thickBot="1">
      <c r="A8" s="169">
        <v>1</v>
      </c>
      <c r="B8" s="17">
        <v>2</v>
      </c>
      <c r="C8" s="166"/>
      <c r="D8" s="166"/>
      <c r="E8" s="166">
        <v>3</v>
      </c>
      <c r="F8" s="216">
        <v>4</v>
      </c>
      <c r="G8" s="227"/>
      <c r="H8" s="171">
        <v>8</v>
      </c>
      <c r="I8" s="31"/>
      <c r="J8" s="166">
        <v>10</v>
      </c>
      <c r="K8" s="166">
        <v>11</v>
      </c>
      <c r="L8" s="12">
        <v>12</v>
      </c>
      <c r="M8" s="216">
        <v>13</v>
      </c>
      <c r="N8" s="217"/>
      <c r="O8" s="166">
        <v>14</v>
      </c>
    </row>
    <row r="9" spans="1:15" ht="15.75" customHeight="1" thickBot="1">
      <c r="A9" s="193">
        <v>15</v>
      </c>
      <c r="B9" s="207" t="s">
        <v>28</v>
      </c>
      <c r="C9" s="193" t="s">
        <v>101</v>
      </c>
      <c r="D9" s="193" t="s">
        <v>42</v>
      </c>
      <c r="E9" s="211">
        <v>41519</v>
      </c>
      <c r="F9" s="165" t="s">
        <v>19</v>
      </c>
      <c r="G9" s="165" t="s">
        <v>40</v>
      </c>
      <c r="H9" s="237">
        <v>3.7</v>
      </c>
      <c r="I9" s="238"/>
      <c r="J9" s="193">
        <f>389*2</f>
        <v>778</v>
      </c>
      <c r="K9" s="193" t="s">
        <v>30</v>
      </c>
      <c r="L9" s="201">
        <f>H9*J9</f>
        <v>2878.6000000000004</v>
      </c>
      <c r="M9" s="205"/>
      <c r="N9" s="206"/>
      <c r="O9" s="193">
        <v>106510183</v>
      </c>
    </row>
    <row r="10" spans="1:15" ht="15" thickBot="1">
      <c r="A10" s="194"/>
      <c r="B10" s="208"/>
      <c r="C10" s="194"/>
      <c r="D10" s="194"/>
      <c r="E10" s="194"/>
      <c r="F10" s="165" t="s">
        <v>23</v>
      </c>
      <c r="G10" s="165" t="s">
        <v>21</v>
      </c>
      <c r="H10" s="239"/>
      <c r="I10" s="240"/>
      <c r="J10" s="194"/>
      <c r="K10" s="194"/>
      <c r="L10" s="202"/>
      <c r="M10" s="195"/>
      <c r="N10" s="196"/>
      <c r="O10" s="194"/>
    </row>
    <row r="11" spans="1:15" ht="15.75" customHeight="1" thickBot="1">
      <c r="A11" s="193">
        <v>16</v>
      </c>
      <c r="B11" s="207" t="s">
        <v>36</v>
      </c>
      <c r="C11" s="193" t="s">
        <v>100</v>
      </c>
      <c r="D11" s="193" t="s">
        <v>42</v>
      </c>
      <c r="E11" s="211">
        <v>41519</v>
      </c>
      <c r="F11" s="165" t="s">
        <v>23</v>
      </c>
      <c r="G11" s="165" t="s">
        <v>40</v>
      </c>
      <c r="H11" s="237">
        <v>4.5</v>
      </c>
      <c r="I11" s="238"/>
      <c r="J11" s="193">
        <f>249*2</f>
        <v>498</v>
      </c>
      <c r="K11" s="193" t="s">
        <v>37</v>
      </c>
      <c r="L11" s="201">
        <f>H11*J11</f>
        <v>2241</v>
      </c>
      <c r="M11" s="205"/>
      <c r="N11" s="206"/>
      <c r="O11" s="193">
        <v>111539593</v>
      </c>
    </row>
    <row r="12" spans="1:15" ht="15.75" customHeight="1" thickBot="1">
      <c r="A12" s="194"/>
      <c r="B12" s="208"/>
      <c r="C12" s="194"/>
      <c r="D12" s="194"/>
      <c r="E12" s="194"/>
      <c r="F12" s="165" t="s">
        <v>19</v>
      </c>
      <c r="G12" s="165" t="s">
        <v>21</v>
      </c>
      <c r="H12" s="239"/>
      <c r="I12" s="240"/>
      <c r="J12" s="194"/>
      <c r="K12" s="194"/>
      <c r="L12" s="202"/>
      <c r="M12" s="195"/>
      <c r="N12" s="196"/>
      <c r="O12" s="194"/>
    </row>
    <row r="13" spans="1:15" ht="15.75" customHeight="1" thickBot="1">
      <c r="A13" s="193">
        <v>17</v>
      </c>
      <c r="B13" s="207" t="s">
        <v>33</v>
      </c>
      <c r="C13" s="193" t="s">
        <v>34</v>
      </c>
      <c r="D13" s="193" t="s">
        <v>42</v>
      </c>
      <c r="E13" s="211">
        <v>41519</v>
      </c>
      <c r="F13" s="165" t="s">
        <v>23</v>
      </c>
      <c r="G13" s="165" t="s">
        <v>40</v>
      </c>
      <c r="H13" s="237">
        <v>3.7</v>
      </c>
      <c r="I13" s="238"/>
      <c r="J13" s="193">
        <f>224*2</f>
        <v>448</v>
      </c>
      <c r="K13" s="203" t="s">
        <v>35</v>
      </c>
      <c r="L13" s="201">
        <f>H13*J13</f>
        <v>1657.6000000000001</v>
      </c>
      <c r="M13" s="205"/>
      <c r="N13" s="206"/>
      <c r="O13" s="193">
        <v>113546629</v>
      </c>
    </row>
    <row r="14" spans="1:15" ht="15.75" customHeight="1" thickBot="1">
      <c r="A14" s="194"/>
      <c r="B14" s="208"/>
      <c r="C14" s="194"/>
      <c r="D14" s="194"/>
      <c r="E14" s="194"/>
      <c r="F14" s="165" t="s">
        <v>19</v>
      </c>
      <c r="G14" s="165" t="s">
        <v>21</v>
      </c>
      <c r="H14" s="239"/>
      <c r="I14" s="240"/>
      <c r="J14" s="194"/>
      <c r="K14" s="204"/>
      <c r="L14" s="202"/>
      <c r="M14" s="195"/>
      <c r="N14" s="196"/>
      <c r="O14" s="194"/>
    </row>
    <row r="15" spans="1:15" ht="14.25" customHeight="1" thickBot="1">
      <c r="A15" s="193">
        <v>18</v>
      </c>
      <c r="B15" s="207" t="s">
        <v>75</v>
      </c>
      <c r="C15" s="193" t="s">
        <v>22</v>
      </c>
      <c r="D15" s="193" t="s">
        <v>42</v>
      </c>
      <c r="E15" s="211">
        <v>41519</v>
      </c>
      <c r="F15" s="165" t="s">
        <v>23</v>
      </c>
      <c r="G15" s="165" t="s">
        <v>40</v>
      </c>
      <c r="H15" s="237">
        <v>3.7</v>
      </c>
      <c r="I15" s="238"/>
      <c r="J15" s="193">
        <f>30*2</f>
        <v>60</v>
      </c>
      <c r="K15" s="193" t="s">
        <v>77</v>
      </c>
      <c r="L15" s="201">
        <f>H15*J15</f>
        <v>222</v>
      </c>
      <c r="M15" s="205"/>
      <c r="N15" s="206"/>
      <c r="O15" s="193">
        <v>110213480</v>
      </c>
    </row>
    <row r="16" spans="1:15" ht="14.25" customHeight="1" thickBot="1">
      <c r="A16" s="194"/>
      <c r="B16" s="208"/>
      <c r="C16" s="194"/>
      <c r="D16" s="194"/>
      <c r="E16" s="194"/>
      <c r="F16" s="165" t="s">
        <v>19</v>
      </c>
      <c r="G16" s="165" t="s">
        <v>21</v>
      </c>
      <c r="H16" s="239"/>
      <c r="I16" s="240"/>
      <c r="J16" s="194"/>
      <c r="K16" s="194"/>
      <c r="L16" s="202"/>
      <c r="M16" s="195"/>
      <c r="N16" s="196"/>
      <c r="O16" s="194"/>
    </row>
    <row r="17" spans="1:15" ht="14.25" customHeight="1" thickBot="1">
      <c r="A17" s="193">
        <v>19</v>
      </c>
      <c r="B17" s="207"/>
      <c r="C17" s="193"/>
      <c r="D17" s="193"/>
      <c r="E17" s="211"/>
      <c r="F17" s="165"/>
      <c r="G17" s="165"/>
      <c r="H17" s="237"/>
      <c r="I17" s="238"/>
      <c r="J17" s="193"/>
      <c r="K17" s="193"/>
      <c r="L17" s="201"/>
      <c r="M17" s="205"/>
      <c r="N17" s="206"/>
      <c r="O17" s="193"/>
    </row>
    <row r="18" spans="1:15" ht="14.25" customHeight="1" thickBot="1">
      <c r="A18" s="194"/>
      <c r="B18" s="208"/>
      <c r="C18" s="194"/>
      <c r="D18" s="194"/>
      <c r="E18" s="194"/>
      <c r="F18" s="165"/>
      <c r="G18" s="165"/>
      <c r="H18" s="239"/>
      <c r="I18" s="240"/>
      <c r="J18" s="194"/>
      <c r="K18" s="194"/>
      <c r="L18" s="202"/>
      <c r="M18" s="195"/>
      <c r="N18" s="196"/>
      <c r="O18" s="194"/>
    </row>
    <row r="19" spans="1:15" ht="14.25" customHeight="1" thickBot="1">
      <c r="A19" s="193">
        <v>20</v>
      </c>
      <c r="B19" s="207"/>
      <c r="C19" s="193"/>
      <c r="D19" s="193"/>
      <c r="E19" s="211"/>
      <c r="F19" s="165"/>
      <c r="G19" s="165"/>
      <c r="H19" s="237"/>
      <c r="I19" s="238"/>
      <c r="J19" s="193"/>
      <c r="K19" s="193"/>
      <c r="L19" s="201"/>
      <c r="M19" s="205"/>
      <c r="N19" s="206"/>
      <c r="O19" s="193"/>
    </row>
    <row r="20" spans="1:15" ht="14.25" customHeight="1" thickBot="1">
      <c r="A20" s="194"/>
      <c r="B20" s="208"/>
      <c r="C20" s="194"/>
      <c r="D20" s="194"/>
      <c r="E20" s="194"/>
      <c r="F20" s="165"/>
      <c r="G20" s="165"/>
      <c r="H20" s="239"/>
      <c r="I20" s="240"/>
      <c r="J20" s="194"/>
      <c r="K20" s="194"/>
      <c r="L20" s="202"/>
      <c r="M20" s="195"/>
      <c r="N20" s="196"/>
      <c r="O20" s="194"/>
    </row>
    <row r="21" spans="1:15" ht="14.25" customHeight="1" thickBot="1">
      <c r="A21" s="193">
        <v>21</v>
      </c>
      <c r="B21" s="207"/>
      <c r="C21" s="193"/>
      <c r="D21" s="193"/>
      <c r="E21" s="211"/>
      <c r="F21" s="165"/>
      <c r="G21" s="165"/>
      <c r="H21" s="237"/>
      <c r="I21" s="238"/>
      <c r="J21" s="193"/>
      <c r="K21" s="193"/>
      <c r="L21" s="201"/>
      <c r="M21" s="205"/>
      <c r="N21" s="206"/>
      <c r="O21" s="193"/>
    </row>
    <row r="22" spans="1:15" ht="14.25" customHeight="1" thickBot="1">
      <c r="A22" s="194"/>
      <c r="B22" s="208"/>
      <c r="C22" s="194"/>
      <c r="D22" s="194"/>
      <c r="E22" s="194"/>
      <c r="F22" s="165"/>
      <c r="G22" s="165"/>
      <c r="H22" s="239"/>
      <c r="I22" s="240"/>
      <c r="J22" s="194"/>
      <c r="K22" s="194"/>
      <c r="L22" s="202"/>
      <c r="M22" s="195"/>
      <c r="N22" s="196"/>
      <c r="O22" s="194"/>
    </row>
    <row r="23" spans="1:15" ht="14.25" customHeight="1" thickBot="1">
      <c r="A23" s="193">
        <v>22</v>
      </c>
      <c r="B23" s="207"/>
      <c r="C23" s="193"/>
      <c r="D23" s="193"/>
      <c r="E23" s="211"/>
      <c r="F23" s="165"/>
      <c r="G23" s="165"/>
      <c r="H23" s="237"/>
      <c r="I23" s="238"/>
      <c r="J23" s="193"/>
      <c r="K23" s="193"/>
      <c r="L23" s="201"/>
      <c r="M23" s="205"/>
      <c r="N23" s="206"/>
      <c r="O23" s="193"/>
    </row>
    <row r="24" spans="1:15" ht="14.25" customHeight="1" thickBot="1">
      <c r="A24" s="194"/>
      <c r="B24" s="208"/>
      <c r="C24" s="194"/>
      <c r="D24" s="194"/>
      <c r="E24" s="194"/>
      <c r="F24" s="165"/>
      <c r="G24" s="165"/>
      <c r="H24" s="239"/>
      <c r="I24" s="240"/>
      <c r="J24" s="194"/>
      <c r="K24" s="194"/>
      <c r="L24" s="202"/>
      <c r="M24" s="195"/>
      <c r="N24" s="196"/>
      <c r="O24" s="194"/>
    </row>
    <row r="25" spans="1:15" ht="14.25" customHeight="1" thickBot="1">
      <c r="A25" s="193">
        <v>23</v>
      </c>
      <c r="B25" s="207"/>
      <c r="C25" s="193"/>
      <c r="D25" s="193"/>
      <c r="E25" s="211"/>
      <c r="F25" s="165"/>
      <c r="G25" s="165"/>
      <c r="H25" s="237"/>
      <c r="I25" s="238"/>
      <c r="J25" s="193"/>
      <c r="K25" s="193"/>
      <c r="L25" s="201"/>
      <c r="M25" s="205"/>
      <c r="N25" s="206"/>
      <c r="O25" s="193"/>
    </row>
    <row r="26" spans="1:15" ht="14.25" customHeight="1" thickBot="1">
      <c r="A26" s="194"/>
      <c r="B26" s="208"/>
      <c r="C26" s="194"/>
      <c r="D26" s="194"/>
      <c r="E26" s="194"/>
      <c r="F26" s="165"/>
      <c r="G26" s="165"/>
      <c r="H26" s="239"/>
      <c r="I26" s="240"/>
      <c r="J26" s="194"/>
      <c r="K26" s="194"/>
      <c r="L26" s="202"/>
      <c r="M26" s="195"/>
      <c r="N26" s="196"/>
      <c r="O26" s="194"/>
    </row>
    <row r="27" spans="1:15" ht="14.25" customHeight="1" thickBot="1">
      <c r="A27" s="193">
        <v>24</v>
      </c>
      <c r="B27" s="207"/>
      <c r="C27" s="193"/>
      <c r="D27" s="193"/>
      <c r="E27" s="211"/>
      <c r="F27" s="165"/>
      <c r="G27" s="165"/>
      <c r="H27" s="237"/>
      <c r="I27" s="238"/>
      <c r="J27" s="193"/>
      <c r="K27" s="203"/>
      <c r="L27" s="201"/>
      <c r="M27" s="205"/>
      <c r="N27" s="206"/>
      <c r="O27" s="193"/>
    </row>
    <row r="28" spans="1:15" ht="14.25" customHeight="1" thickBot="1">
      <c r="A28" s="194"/>
      <c r="B28" s="208"/>
      <c r="C28" s="194"/>
      <c r="D28" s="194"/>
      <c r="E28" s="212"/>
      <c r="F28" s="165"/>
      <c r="G28" s="165"/>
      <c r="H28" s="239"/>
      <c r="I28" s="240"/>
      <c r="J28" s="194"/>
      <c r="K28" s="204"/>
      <c r="L28" s="202"/>
      <c r="M28" s="195"/>
      <c r="N28" s="196"/>
      <c r="O28" s="194"/>
    </row>
    <row r="29" spans="1:15" ht="7.2" customHeight="1">
      <c r="A29" s="9"/>
      <c r="B29" s="14"/>
      <c r="C29" s="9"/>
      <c r="D29" s="9"/>
      <c r="E29" s="9"/>
      <c r="F29" s="10"/>
      <c r="G29" s="209" t="s">
        <v>9</v>
      </c>
      <c r="H29" s="205"/>
      <c r="I29" s="206"/>
      <c r="J29" s="193"/>
      <c r="K29" s="193"/>
      <c r="L29" s="201">
        <f>SUM(L9:L28)</f>
        <v>6999.2000000000007</v>
      </c>
      <c r="M29" s="197"/>
      <c r="N29" s="198"/>
      <c r="O29" s="193"/>
    </row>
    <row r="30" spans="1:15" ht="14.25" customHeight="1" thickBot="1">
      <c r="A30" s="9"/>
      <c r="B30" s="14"/>
      <c r="C30" s="9"/>
      <c r="D30" s="9"/>
      <c r="E30" s="9"/>
      <c r="F30" s="9"/>
      <c r="G30" s="210"/>
      <c r="H30" s="195"/>
      <c r="I30" s="196"/>
      <c r="J30" s="194"/>
      <c r="K30" s="194"/>
      <c r="L30" s="202"/>
      <c r="M30" s="199"/>
      <c r="N30" s="200"/>
      <c r="O30" s="194"/>
    </row>
    <row r="31" spans="1:15" ht="15.75" customHeight="1">
      <c r="A31" s="11"/>
      <c r="B31" s="16"/>
    </row>
    <row r="32" spans="1:15" ht="15.75" customHeight="1">
      <c r="A32" s="11"/>
      <c r="B32" s="16"/>
    </row>
    <row r="33" spans="1:15">
      <c r="A33" s="234" t="s">
        <v>24</v>
      </c>
      <c r="B33" s="234"/>
      <c r="C33" s="234"/>
      <c r="D33" s="235" t="s">
        <v>25</v>
      </c>
      <c r="E33" s="235"/>
      <c r="F33" s="235"/>
      <c r="G33" s="235"/>
      <c r="H33" s="236" t="s">
        <v>26</v>
      </c>
      <c r="I33" s="236"/>
      <c r="J33" s="236"/>
      <c r="K33" s="236"/>
      <c r="L33" s="236"/>
    </row>
    <row r="34" spans="1:15">
      <c r="A34" s="11"/>
      <c r="B34" s="16"/>
    </row>
    <row r="35" spans="1:15">
      <c r="A35" s="23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25"/>
      <c r="N35" s="25"/>
      <c r="O35" s="25"/>
    </row>
  </sheetData>
  <mergeCells count="152">
    <mergeCell ref="O29:O30"/>
    <mergeCell ref="A33:C33"/>
    <mergeCell ref="D33:G33"/>
    <mergeCell ref="H33:L33"/>
    <mergeCell ref="G29:G30"/>
    <mergeCell ref="H29:I30"/>
    <mergeCell ref="J29:J30"/>
    <mergeCell ref="K29:K30"/>
    <mergeCell ref="L29:L30"/>
    <mergeCell ref="M29:N30"/>
    <mergeCell ref="J27:J28"/>
    <mergeCell ref="K27:K28"/>
    <mergeCell ref="L27:L28"/>
    <mergeCell ref="M27:N27"/>
    <mergeCell ref="O27:O28"/>
    <mergeCell ref="M28:N28"/>
    <mergeCell ref="A27:A28"/>
    <mergeCell ref="B27:B28"/>
    <mergeCell ref="C27:C28"/>
    <mergeCell ref="D27:D28"/>
    <mergeCell ref="E27:E28"/>
    <mergeCell ref="H27:I28"/>
    <mergeCell ref="J25:J26"/>
    <mergeCell ref="K25:K26"/>
    <mergeCell ref="L25:L26"/>
    <mergeCell ref="M25:N25"/>
    <mergeCell ref="O25:O26"/>
    <mergeCell ref="M26:N26"/>
    <mergeCell ref="A25:A26"/>
    <mergeCell ref="B25:B26"/>
    <mergeCell ref="C25:C26"/>
    <mergeCell ref="D25:D26"/>
    <mergeCell ref="E25:E26"/>
    <mergeCell ref="H25:I26"/>
    <mergeCell ref="J23:J24"/>
    <mergeCell ref="K23:K24"/>
    <mergeCell ref="L23:L24"/>
    <mergeCell ref="M23:N23"/>
    <mergeCell ref="O23:O24"/>
    <mergeCell ref="M24:N24"/>
    <mergeCell ref="A23:A24"/>
    <mergeCell ref="B23:B24"/>
    <mergeCell ref="C23:C24"/>
    <mergeCell ref="D23:D24"/>
    <mergeCell ref="E23:E24"/>
    <mergeCell ref="H23:I24"/>
    <mergeCell ref="J21:J22"/>
    <mergeCell ref="K21:K22"/>
    <mergeCell ref="L21:L22"/>
    <mergeCell ref="M21:N21"/>
    <mergeCell ref="O21:O22"/>
    <mergeCell ref="M22:N22"/>
    <mergeCell ref="A21:A22"/>
    <mergeCell ref="B21:B22"/>
    <mergeCell ref="C21:C22"/>
    <mergeCell ref="D21:D22"/>
    <mergeCell ref="E21:E22"/>
    <mergeCell ref="H21:I22"/>
    <mergeCell ref="J19:J20"/>
    <mergeCell ref="K19:K20"/>
    <mergeCell ref="L19:L20"/>
    <mergeCell ref="M19:N19"/>
    <mergeCell ref="O19:O20"/>
    <mergeCell ref="M20:N20"/>
    <mergeCell ref="A19:A20"/>
    <mergeCell ref="B19:B20"/>
    <mergeCell ref="C19:C20"/>
    <mergeCell ref="D19:D20"/>
    <mergeCell ref="E19:E20"/>
    <mergeCell ref="H19:I20"/>
    <mergeCell ref="J17:J18"/>
    <mergeCell ref="K17:K18"/>
    <mergeCell ref="L17:L18"/>
    <mergeCell ref="M17:N17"/>
    <mergeCell ref="O17:O18"/>
    <mergeCell ref="M18:N18"/>
    <mergeCell ref="A17:A18"/>
    <mergeCell ref="B17:B18"/>
    <mergeCell ref="C17:C18"/>
    <mergeCell ref="D17:D18"/>
    <mergeCell ref="E17:E18"/>
    <mergeCell ref="H17:I18"/>
    <mergeCell ref="M15:N15"/>
    <mergeCell ref="O15:O16"/>
    <mergeCell ref="M16:N16"/>
    <mergeCell ref="A15:A16"/>
    <mergeCell ref="B15:B16"/>
    <mergeCell ref="C15:C16"/>
    <mergeCell ref="D15:D16"/>
    <mergeCell ref="E15:E16"/>
    <mergeCell ref="H15:I16"/>
    <mergeCell ref="A13:A14"/>
    <mergeCell ref="B13:B14"/>
    <mergeCell ref="C13:C14"/>
    <mergeCell ref="D13:D14"/>
    <mergeCell ref="E13:E14"/>
    <mergeCell ref="H13:I14"/>
    <mergeCell ref="J15:J16"/>
    <mergeCell ref="K15:K16"/>
    <mergeCell ref="L15:L16"/>
    <mergeCell ref="O11:O12"/>
    <mergeCell ref="M12:N12"/>
    <mergeCell ref="L9:L10"/>
    <mergeCell ref="M9:N9"/>
    <mergeCell ref="O9:O10"/>
    <mergeCell ref="M10:N10"/>
    <mergeCell ref="J13:J14"/>
    <mergeCell ref="K13:K14"/>
    <mergeCell ref="L13:L14"/>
    <mergeCell ref="M13:N13"/>
    <mergeCell ref="O13:O14"/>
    <mergeCell ref="M14:N14"/>
    <mergeCell ref="A11:A12"/>
    <mergeCell ref="B11:B12"/>
    <mergeCell ref="C11:C12"/>
    <mergeCell ref="D11:D12"/>
    <mergeCell ref="E11:E12"/>
    <mergeCell ref="H11:I12"/>
    <mergeCell ref="F8:G8"/>
    <mergeCell ref="M8:N8"/>
    <mergeCell ref="A9:A10"/>
    <mergeCell ref="B9:B10"/>
    <mergeCell ref="C9:C10"/>
    <mergeCell ref="D9:D10"/>
    <mergeCell ref="E9:E10"/>
    <mergeCell ref="H9:I10"/>
    <mergeCell ref="J9:J10"/>
    <mergeCell ref="K9:K10"/>
    <mergeCell ref="J11:J12"/>
    <mergeCell ref="K11:K12"/>
    <mergeCell ref="L11:L12"/>
    <mergeCell ref="M11:N11"/>
    <mergeCell ref="M4:N4"/>
    <mergeCell ref="F5:G5"/>
    <mergeCell ref="H5:I5"/>
    <mergeCell ref="M5:N5"/>
    <mergeCell ref="F6:G6"/>
    <mergeCell ref="H6:I6"/>
    <mergeCell ref="M6:N6"/>
    <mergeCell ref="H7:I7"/>
    <mergeCell ref="M7:N7"/>
    <mergeCell ref="A3:C3"/>
    <mergeCell ref="F3:H3"/>
    <mergeCell ref="J3:L3"/>
    <mergeCell ref="A4:A7"/>
    <mergeCell ref="B4:B7"/>
    <mergeCell ref="C4:C7"/>
    <mergeCell ref="D4:D7"/>
    <mergeCell ref="E4:E7"/>
    <mergeCell ref="F4:G4"/>
    <mergeCell ref="H4:I4"/>
    <mergeCell ref="K4:K7"/>
  </mergeCells>
  <pageMargins left="0.59055118110236227" right="0.19685039370078741" top="0.43307086614173229" bottom="0.31496062992125984" header="0.31496062992125984" footer="0.31496062992125984"/>
  <pageSetup paperSize="9" scale="97" orientation="landscape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O35"/>
  <sheetViews>
    <sheetView zoomScaleNormal="100" workbookViewId="0">
      <selection activeCell="A3" sqref="A3:L3"/>
    </sheetView>
  </sheetViews>
  <sheetFormatPr defaultRowHeight="14.4"/>
  <cols>
    <col min="1" max="1" width="10.88671875" bestFit="1" customWidth="1"/>
    <col min="2" max="2" width="15" bestFit="1" customWidth="1"/>
    <col min="3" max="4" width="10.88671875" customWidth="1"/>
    <col min="5" max="5" width="10.88671875" bestFit="1" customWidth="1"/>
    <col min="8" max="8" width="3" bestFit="1" customWidth="1"/>
    <col min="9" max="9" width="3.77734375" customWidth="1"/>
    <col min="10" max="10" width="7.33203125" customWidth="1"/>
    <col min="11" max="11" width="9.33203125" bestFit="1" customWidth="1"/>
    <col min="12" max="12" width="12.6640625" style="13" customWidth="1"/>
    <col min="15" max="15" width="9.6640625" bestFit="1" customWidth="1"/>
  </cols>
  <sheetData>
    <row r="1" spans="1:15">
      <c r="A1" s="11"/>
      <c r="B1" s="15"/>
      <c r="F1" s="11"/>
    </row>
    <row r="2" spans="1:15" ht="25.2">
      <c r="A2" s="35" t="s">
        <v>38</v>
      </c>
      <c r="B2" s="35"/>
      <c r="C2" s="35"/>
      <c r="D2" s="35"/>
      <c r="E2" s="35"/>
      <c r="F2" s="35"/>
      <c r="G2" s="35"/>
      <c r="H2" s="35"/>
      <c r="I2" s="35"/>
    </row>
    <row r="3" spans="1:15" ht="15" thickBot="1">
      <c r="A3" s="241" t="s">
        <v>135</v>
      </c>
      <c r="B3" s="241"/>
      <c r="C3" s="241"/>
      <c r="D3" s="21"/>
      <c r="F3" s="233" t="s">
        <v>133</v>
      </c>
      <c r="G3" s="233"/>
      <c r="H3" s="233"/>
      <c r="I3" s="1"/>
      <c r="J3" s="233" t="s">
        <v>134</v>
      </c>
      <c r="K3" s="233"/>
      <c r="L3" s="233"/>
    </row>
    <row r="4" spans="1:15" ht="18.75" customHeight="1">
      <c r="A4" s="222" t="s">
        <v>0</v>
      </c>
      <c r="B4" s="228" t="s">
        <v>1</v>
      </c>
      <c r="C4" s="213" t="s">
        <v>2</v>
      </c>
      <c r="D4" s="222" t="s">
        <v>41</v>
      </c>
      <c r="E4" s="222" t="s">
        <v>3</v>
      </c>
      <c r="F4" s="218" t="s">
        <v>4</v>
      </c>
      <c r="G4" s="219"/>
      <c r="H4" s="218" t="s">
        <v>6</v>
      </c>
      <c r="I4" s="219"/>
      <c r="J4" s="173"/>
      <c r="K4" s="213" t="s">
        <v>8</v>
      </c>
      <c r="L4" s="32"/>
      <c r="M4" s="218" t="s">
        <v>10</v>
      </c>
      <c r="N4" s="219"/>
      <c r="O4" s="177" t="s">
        <v>14</v>
      </c>
    </row>
    <row r="5" spans="1:15" ht="33" customHeight="1">
      <c r="A5" s="223"/>
      <c r="B5" s="229"/>
      <c r="C5" s="214"/>
      <c r="D5" s="223"/>
      <c r="E5" s="223"/>
      <c r="F5" s="220" t="s">
        <v>5</v>
      </c>
      <c r="G5" s="221"/>
      <c r="H5" s="220">
        <v>3.7</v>
      </c>
      <c r="I5" s="221"/>
      <c r="J5" s="174"/>
      <c r="K5" s="214"/>
      <c r="L5" s="33"/>
      <c r="M5" s="220" t="s">
        <v>11</v>
      </c>
      <c r="N5" s="221"/>
      <c r="O5" s="178" t="s">
        <v>15</v>
      </c>
    </row>
    <row r="6" spans="1:15" ht="16.5" customHeight="1">
      <c r="A6" s="223"/>
      <c r="B6" s="229"/>
      <c r="C6" s="214"/>
      <c r="D6" s="223"/>
      <c r="E6" s="223"/>
      <c r="F6" s="225"/>
      <c r="G6" s="226"/>
      <c r="H6" s="220" t="s">
        <v>7</v>
      </c>
      <c r="I6" s="221"/>
      <c r="J6" s="174"/>
      <c r="K6" s="214"/>
      <c r="L6" s="33"/>
      <c r="M6" s="220" t="s">
        <v>12</v>
      </c>
      <c r="N6" s="221"/>
      <c r="O6" s="178" t="s">
        <v>16</v>
      </c>
    </row>
    <row r="7" spans="1:15" ht="15" thickBot="1">
      <c r="A7" s="224"/>
      <c r="B7" s="230"/>
      <c r="C7" s="215"/>
      <c r="D7" s="224"/>
      <c r="E7" s="224"/>
      <c r="F7" s="5" t="s">
        <v>17</v>
      </c>
      <c r="G7" s="6" t="s">
        <v>18</v>
      </c>
      <c r="H7" s="225"/>
      <c r="I7" s="226"/>
      <c r="J7" s="175" t="s">
        <v>56</v>
      </c>
      <c r="K7" s="215"/>
      <c r="L7" s="34"/>
      <c r="M7" s="231" t="s">
        <v>13</v>
      </c>
      <c r="N7" s="232"/>
      <c r="O7" s="4"/>
    </row>
    <row r="8" spans="1:15" ht="15" thickBot="1">
      <c r="A8" s="174">
        <v>1</v>
      </c>
      <c r="B8" s="17">
        <v>2</v>
      </c>
      <c r="C8" s="178"/>
      <c r="D8" s="178"/>
      <c r="E8" s="178">
        <v>3</v>
      </c>
      <c r="F8" s="216">
        <v>4</v>
      </c>
      <c r="G8" s="227"/>
      <c r="H8" s="176">
        <v>8</v>
      </c>
      <c r="I8" s="31"/>
      <c r="J8" s="178">
        <v>10</v>
      </c>
      <c r="K8" s="178">
        <v>11</v>
      </c>
      <c r="L8" s="12">
        <v>12</v>
      </c>
      <c r="M8" s="216">
        <v>13</v>
      </c>
      <c r="N8" s="217"/>
      <c r="O8" s="178">
        <v>14</v>
      </c>
    </row>
    <row r="9" spans="1:15" ht="15.75" customHeight="1" thickBot="1">
      <c r="A9" s="193">
        <v>15</v>
      </c>
      <c r="B9" s="207" t="s">
        <v>28</v>
      </c>
      <c r="C9" s="193" t="s">
        <v>101</v>
      </c>
      <c r="D9" s="193" t="s">
        <v>42</v>
      </c>
      <c r="E9" s="211">
        <v>41532</v>
      </c>
      <c r="F9" s="172" t="s">
        <v>19</v>
      </c>
      <c r="G9" s="172" t="s">
        <v>40</v>
      </c>
      <c r="H9" s="237">
        <v>3.7</v>
      </c>
      <c r="I9" s="238"/>
      <c r="J9" s="193">
        <f>389*2</f>
        <v>778</v>
      </c>
      <c r="K9" s="193" t="s">
        <v>30</v>
      </c>
      <c r="L9" s="201">
        <f>H9*J9</f>
        <v>2878.6000000000004</v>
      </c>
      <c r="M9" s="205"/>
      <c r="N9" s="206"/>
      <c r="O9" s="193">
        <v>106510183</v>
      </c>
    </row>
    <row r="10" spans="1:15" ht="15" thickBot="1">
      <c r="A10" s="194"/>
      <c r="B10" s="208"/>
      <c r="C10" s="194"/>
      <c r="D10" s="194"/>
      <c r="E10" s="194"/>
      <c r="F10" s="172" t="s">
        <v>23</v>
      </c>
      <c r="G10" s="172" t="s">
        <v>21</v>
      </c>
      <c r="H10" s="239"/>
      <c r="I10" s="240"/>
      <c r="J10" s="194"/>
      <c r="K10" s="194"/>
      <c r="L10" s="202"/>
      <c r="M10" s="195"/>
      <c r="N10" s="196"/>
      <c r="O10" s="194"/>
    </row>
    <row r="11" spans="1:15" ht="15.75" customHeight="1" thickBot="1">
      <c r="A11" s="193">
        <v>16</v>
      </c>
      <c r="B11" s="207" t="s">
        <v>36</v>
      </c>
      <c r="C11" s="193" t="s">
        <v>100</v>
      </c>
      <c r="D11" s="193" t="s">
        <v>42</v>
      </c>
      <c r="E11" s="211">
        <v>41532</v>
      </c>
      <c r="F11" s="172" t="s">
        <v>23</v>
      </c>
      <c r="G11" s="172" t="s">
        <v>40</v>
      </c>
      <c r="H11" s="237">
        <v>4.5</v>
      </c>
      <c r="I11" s="238"/>
      <c r="J11" s="193">
        <v>340</v>
      </c>
      <c r="K11" s="193" t="s">
        <v>37</v>
      </c>
      <c r="L11" s="201">
        <f>H11*J11</f>
        <v>1530</v>
      </c>
      <c r="M11" s="205"/>
      <c r="N11" s="206"/>
      <c r="O11" s="193">
        <v>111539593</v>
      </c>
    </row>
    <row r="12" spans="1:15" ht="15.75" customHeight="1" thickBot="1">
      <c r="A12" s="194"/>
      <c r="B12" s="208"/>
      <c r="C12" s="194"/>
      <c r="D12" s="194"/>
      <c r="E12" s="194"/>
      <c r="F12" s="172" t="s">
        <v>19</v>
      </c>
      <c r="G12" s="172" t="s">
        <v>21</v>
      </c>
      <c r="H12" s="239"/>
      <c r="I12" s="240"/>
      <c r="J12" s="194"/>
      <c r="K12" s="194"/>
      <c r="L12" s="202"/>
      <c r="M12" s="195"/>
      <c r="N12" s="196"/>
      <c r="O12" s="194"/>
    </row>
    <row r="13" spans="1:15" ht="15.75" customHeight="1" thickBot="1">
      <c r="A13" s="193">
        <v>17</v>
      </c>
      <c r="B13" s="207" t="s">
        <v>36</v>
      </c>
      <c r="C13" s="193" t="s">
        <v>42</v>
      </c>
      <c r="D13" s="193" t="s">
        <v>22</v>
      </c>
      <c r="E13" s="211">
        <v>41534</v>
      </c>
      <c r="F13" s="172" t="s">
        <v>23</v>
      </c>
      <c r="G13" s="172" t="s">
        <v>40</v>
      </c>
      <c r="H13" s="237">
        <v>3.7</v>
      </c>
      <c r="I13" s="238"/>
      <c r="J13" s="193">
        <v>60</v>
      </c>
      <c r="K13" s="193" t="s">
        <v>37</v>
      </c>
      <c r="L13" s="201">
        <f>H13*J13</f>
        <v>222</v>
      </c>
      <c r="M13" s="205"/>
      <c r="N13" s="206"/>
      <c r="O13" s="193">
        <v>111539593</v>
      </c>
    </row>
    <row r="14" spans="1:15" ht="15.75" customHeight="1" thickBot="1">
      <c r="A14" s="194"/>
      <c r="B14" s="208"/>
      <c r="C14" s="194"/>
      <c r="D14" s="194"/>
      <c r="E14" s="194"/>
      <c r="F14" s="172" t="s">
        <v>19</v>
      </c>
      <c r="G14" s="172" t="s">
        <v>21</v>
      </c>
      <c r="H14" s="239"/>
      <c r="I14" s="240"/>
      <c r="J14" s="194"/>
      <c r="K14" s="194"/>
      <c r="L14" s="202"/>
      <c r="M14" s="195"/>
      <c r="N14" s="196"/>
      <c r="O14" s="194"/>
    </row>
    <row r="15" spans="1:15" ht="14.25" customHeight="1" thickBot="1">
      <c r="A15" s="193">
        <v>18</v>
      </c>
      <c r="B15" s="207" t="s">
        <v>36</v>
      </c>
      <c r="C15" s="193" t="s">
        <v>42</v>
      </c>
      <c r="D15" s="193" t="s">
        <v>27</v>
      </c>
      <c r="E15" s="211">
        <v>41547</v>
      </c>
      <c r="F15" s="172" t="s">
        <v>23</v>
      </c>
      <c r="G15" s="172" t="s">
        <v>40</v>
      </c>
      <c r="H15" s="237">
        <v>4.5</v>
      </c>
      <c r="I15" s="238"/>
      <c r="J15" s="193">
        <v>245</v>
      </c>
      <c r="K15" s="193" t="s">
        <v>37</v>
      </c>
      <c r="L15" s="201">
        <f>H15*J15</f>
        <v>1102.5</v>
      </c>
      <c r="M15" s="205"/>
      <c r="N15" s="206"/>
      <c r="O15" s="193">
        <v>111539593</v>
      </c>
    </row>
    <row r="16" spans="1:15" ht="14.25" customHeight="1" thickBot="1">
      <c r="A16" s="194"/>
      <c r="B16" s="208"/>
      <c r="C16" s="194"/>
      <c r="D16" s="194"/>
      <c r="E16" s="194"/>
      <c r="F16" s="172" t="s">
        <v>19</v>
      </c>
      <c r="G16" s="172" t="s">
        <v>21</v>
      </c>
      <c r="H16" s="239"/>
      <c r="I16" s="240"/>
      <c r="J16" s="194"/>
      <c r="K16" s="194"/>
      <c r="L16" s="202"/>
      <c r="M16" s="195"/>
      <c r="N16" s="196"/>
      <c r="O16" s="194"/>
    </row>
    <row r="17" spans="1:15" ht="14.25" customHeight="1" thickBot="1">
      <c r="A17" s="193">
        <v>19</v>
      </c>
      <c r="B17" s="207" t="s">
        <v>33</v>
      </c>
      <c r="C17" s="193" t="s">
        <v>34</v>
      </c>
      <c r="D17" s="193" t="s">
        <v>42</v>
      </c>
      <c r="E17" s="211">
        <v>41532</v>
      </c>
      <c r="F17" s="172" t="s">
        <v>23</v>
      </c>
      <c r="G17" s="172" t="s">
        <v>40</v>
      </c>
      <c r="H17" s="237">
        <v>3.7</v>
      </c>
      <c r="I17" s="238"/>
      <c r="J17" s="193">
        <f>224*2</f>
        <v>448</v>
      </c>
      <c r="K17" s="203" t="s">
        <v>35</v>
      </c>
      <c r="L17" s="201">
        <f>H17*J17</f>
        <v>1657.6000000000001</v>
      </c>
      <c r="M17" s="205"/>
      <c r="N17" s="206"/>
      <c r="O17" s="193">
        <v>113546629</v>
      </c>
    </row>
    <row r="18" spans="1:15" ht="14.25" customHeight="1" thickBot="1">
      <c r="A18" s="194"/>
      <c r="B18" s="208"/>
      <c r="C18" s="194"/>
      <c r="D18" s="194"/>
      <c r="E18" s="194"/>
      <c r="F18" s="172" t="s">
        <v>19</v>
      </c>
      <c r="G18" s="172" t="s">
        <v>21</v>
      </c>
      <c r="H18" s="239"/>
      <c r="I18" s="240"/>
      <c r="J18" s="194"/>
      <c r="K18" s="204"/>
      <c r="L18" s="202"/>
      <c r="M18" s="195"/>
      <c r="N18" s="196"/>
      <c r="O18" s="194"/>
    </row>
    <row r="19" spans="1:15" ht="14.25" customHeight="1" thickBot="1">
      <c r="A19" s="193">
        <v>20</v>
      </c>
      <c r="B19" s="207" t="s">
        <v>69</v>
      </c>
      <c r="C19" s="193" t="s">
        <v>22</v>
      </c>
      <c r="D19" s="193" t="s">
        <v>42</v>
      </c>
      <c r="E19" s="211">
        <v>41532</v>
      </c>
      <c r="F19" s="172" t="s">
        <v>23</v>
      </c>
      <c r="G19" s="172" t="s">
        <v>40</v>
      </c>
      <c r="H19" s="237">
        <v>3.7</v>
      </c>
      <c r="I19" s="238"/>
      <c r="J19" s="193">
        <f>30*2</f>
        <v>60</v>
      </c>
      <c r="K19" s="193" t="s">
        <v>77</v>
      </c>
      <c r="L19" s="201">
        <f>H19*J19</f>
        <v>222</v>
      </c>
      <c r="M19" s="205"/>
      <c r="N19" s="206"/>
      <c r="O19" s="193">
        <v>110213480</v>
      </c>
    </row>
    <row r="20" spans="1:15" ht="14.25" customHeight="1" thickBot="1">
      <c r="A20" s="194"/>
      <c r="B20" s="208"/>
      <c r="C20" s="194"/>
      <c r="D20" s="194"/>
      <c r="E20" s="194"/>
      <c r="F20" s="172" t="s">
        <v>19</v>
      </c>
      <c r="G20" s="172" t="s">
        <v>21</v>
      </c>
      <c r="H20" s="239"/>
      <c r="I20" s="240"/>
      <c r="J20" s="194"/>
      <c r="K20" s="194"/>
      <c r="L20" s="202"/>
      <c r="M20" s="195"/>
      <c r="N20" s="196"/>
      <c r="O20" s="194"/>
    </row>
    <row r="21" spans="1:15" ht="14.25" customHeight="1" thickBot="1">
      <c r="A21" s="193">
        <v>21</v>
      </c>
      <c r="B21" s="207"/>
      <c r="C21" s="193"/>
      <c r="D21" s="193"/>
      <c r="E21" s="211"/>
      <c r="F21" s="172"/>
      <c r="G21" s="172"/>
      <c r="H21" s="237"/>
      <c r="I21" s="238"/>
      <c r="J21" s="193"/>
      <c r="K21" s="193"/>
      <c r="L21" s="201"/>
      <c r="M21" s="205"/>
      <c r="N21" s="206"/>
      <c r="O21" s="193"/>
    </row>
    <row r="22" spans="1:15" ht="14.25" customHeight="1" thickBot="1">
      <c r="A22" s="194"/>
      <c r="B22" s="208"/>
      <c r="C22" s="194"/>
      <c r="D22" s="194"/>
      <c r="E22" s="194"/>
      <c r="F22" s="172"/>
      <c r="G22" s="172"/>
      <c r="H22" s="239"/>
      <c r="I22" s="240"/>
      <c r="J22" s="194"/>
      <c r="K22" s="194"/>
      <c r="L22" s="202"/>
      <c r="M22" s="195"/>
      <c r="N22" s="196"/>
      <c r="O22" s="194"/>
    </row>
    <row r="23" spans="1:15" ht="14.25" customHeight="1" thickBot="1">
      <c r="A23" s="193">
        <v>22</v>
      </c>
      <c r="B23" s="207"/>
      <c r="C23" s="193"/>
      <c r="D23" s="193"/>
      <c r="E23" s="211"/>
      <c r="F23" s="172"/>
      <c r="G23" s="172"/>
      <c r="H23" s="237"/>
      <c r="I23" s="238"/>
      <c r="J23" s="193"/>
      <c r="K23" s="193"/>
      <c r="L23" s="201"/>
      <c r="M23" s="205"/>
      <c r="N23" s="206"/>
      <c r="O23" s="193"/>
    </row>
    <row r="24" spans="1:15" ht="14.25" customHeight="1" thickBot="1">
      <c r="A24" s="194"/>
      <c r="B24" s="208"/>
      <c r="C24" s="194"/>
      <c r="D24" s="194"/>
      <c r="E24" s="194"/>
      <c r="F24" s="172"/>
      <c r="G24" s="172"/>
      <c r="H24" s="239"/>
      <c r="I24" s="240"/>
      <c r="J24" s="194"/>
      <c r="K24" s="194"/>
      <c r="L24" s="202"/>
      <c r="M24" s="195"/>
      <c r="N24" s="196"/>
      <c r="O24" s="194"/>
    </row>
    <row r="25" spans="1:15" ht="14.25" customHeight="1" thickBot="1">
      <c r="A25" s="193">
        <v>23</v>
      </c>
      <c r="B25" s="207"/>
      <c r="C25" s="193"/>
      <c r="D25" s="193"/>
      <c r="E25" s="211"/>
      <c r="F25" s="172"/>
      <c r="G25" s="172"/>
      <c r="H25" s="237"/>
      <c r="I25" s="238"/>
      <c r="J25" s="193"/>
      <c r="K25" s="193"/>
      <c r="L25" s="201"/>
      <c r="M25" s="205"/>
      <c r="N25" s="206"/>
      <c r="O25" s="193"/>
    </row>
    <row r="26" spans="1:15" ht="14.25" customHeight="1" thickBot="1">
      <c r="A26" s="194"/>
      <c r="B26" s="208"/>
      <c r="C26" s="194"/>
      <c r="D26" s="194"/>
      <c r="E26" s="194"/>
      <c r="F26" s="172"/>
      <c r="G26" s="172"/>
      <c r="H26" s="239"/>
      <c r="I26" s="240"/>
      <c r="J26" s="194"/>
      <c r="K26" s="194"/>
      <c r="L26" s="202"/>
      <c r="M26" s="195"/>
      <c r="N26" s="196"/>
      <c r="O26" s="194"/>
    </row>
    <row r="27" spans="1:15" ht="14.25" customHeight="1" thickBot="1">
      <c r="A27" s="193">
        <v>24</v>
      </c>
      <c r="B27" s="207"/>
      <c r="C27" s="193"/>
      <c r="D27" s="193"/>
      <c r="E27" s="211"/>
      <c r="F27" s="172"/>
      <c r="G27" s="172"/>
      <c r="H27" s="237"/>
      <c r="I27" s="238"/>
      <c r="J27" s="193"/>
      <c r="K27" s="203"/>
      <c r="L27" s="201"/>
      <c r="M27" s="205"/>
      <c r="N27" s="206"/>
      <c r="O27" s="193"/>
    </row>
    <row r="28" spans="1:15" ht="14.25" customHeight="1" thickBot="1">
      <c r="A28" s="194"/>
      <c r="B28" s="208"/>
      <c r="C28" s="194"/>
      <c r="D28" s="194"/>
      <c r="E28" s="212"/>
      <c r="F28" s="172"/>
      <c r="G28" s="172"/>
      <c r="H28" s="239"/>
      <c r="I28" s="240"/>
      <c r="J28" s="194"/>
      <c r="K28" s="204"/>
      <c r="L28" s="202"/>
      <c r="M28" s="195"/>
      <c r="N28" s="196"/>
      <c r="O28" s="194"/>
    </row>
    <row r="29" spans="1:15" ht="7.2" customHeight="1">
      <c r="A29" s="9"/>
      <c r="B29" s="14"/>
      <c r="C29" s="9"/>
      <c r="D29" s="9"/>
      <c r="E29" s="9"/>
      <c r="F29" s="10"/>
      <c r="G29" s="209" t="s">
        <v>9</v>
      </c>
      <c r="H29" s="205"/>
      <c r="I29" s="206"/>
      <c r="J29" s="193"/>
      <c r="K29" s="193"/>
      <c r="L29" s="201"/>
      <c r="M29" s="197"/>
      <c r="N29" s="198"/>
      <c r="O29" s="193"/>
    </row>
    <row r="30" spans="1:15" ht="14.25" customHeight="1" thickBot="1">
      <c r="A30" s="9"/>
      <c r="B30" s="14"/>
      <c r="C30" s="9"/>
      <c r="D30" s="9"/>
      <c r="E30" s="9"/>
      <c r="F30" s="9"/>
      <c r="G30" s="210"/>
      <c r="H30" s="195"/>
      <c r="I30" s="196"/>
      <c r="J30" s="194"/>
      <c r="K30" s="194"/>
      <c r="L30" s="202"/>
      <c r="M30" s="199"/>
      <c r="N30" s="200"/>
      <c r="O30" s="194"/>
    </row>
    <row r="31" spans="1:15" ht="15.75" customHeight="1">
      <c r="A31" s="11"/>
      <c r="B31" s="16"/>
    </row>
    <row r="32" spans="1:15" ht="15.75" customHeight="1">
      <c r="A32" s="11"/>
      <c r="B32" s="16"/>
    </row>
    <row r="33" spans="1:15">
      <c r="A33" s="234" t="s">
        <v>24</v>
      </c>
      <c r="B33" s="234"/>
      <c r="C33" s="234"/>
      <c r="D33" s="235" t="s">
        <v>25</v>
      </c>
      <c r="E33" s="235"/>
      <c r="F33" s="235"/>
      <c r="G33" s="235"/>
      <c r="H33" s="236" t="s">
        <v>26</v>
      </c>
      <c r="I33" s="236"/>
      <c r="J33" s="236"/>
      <c r="K33" s="236"/>
      <c r="L33" s="236"/>
    </row>
    <row r="34" spans="1:15">
      <c r="A34" s="11"/>
      <c r="B34" s="16"/>
    </row>
    <row r="35" spans="1:15">
      <c r="A35" s="23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25"/>
      <c r="N35" s="25"/>
      <c r="O35" s="25"/>
    </row>
  </sheetData>
  <mergeCells count="152">
    <mergeCell ref="A3:C3"/>
    <mergeCell ref="F3:H3"/>
    <mergeCell ref="J3:L3"/>
    <mergeCell ref="A4:A7"/>
    <mergeCell ref="B4:B7"/>
    <mergeCell ref="C4:C7"/>
    <mergeCell ref="D4:D7"/>
    <mergeCell ref="E4:E7"/>
    <mergeCell ref="F4:G4"/>
    <mergeCell ref="H4:I4"/>
    <mergeCell ref="K4:K7"/>
    <mergeCell ref="M4:N4"/>
    <mergeCell ref="F5:G5"/>
    <mergeCell ref="H5:I5"/>
    <mergeCell ref="M5:N5"/>
    <mergeCell ref="F6:G6"/>
    <mergeCell ref="H6:I6"/>
    <mergeCell ref="M6:N6"/>
    <mergeCell ref="H7:I7"/>
    <mergeCell ref="M7:N7"/>
    <mergeCell ref="A11:A12"/>
    <mergeCell ref="B11:B12"/>
    <mergeCell ref="C11:C12"/>
    <mergeCell ref="D11:D12"/>
    <mergeCell ref="E11:E12"/>
    <mergeCell ref="H11:I12"/>
    <mergeCell ref="F8:G8"/>
    <mergeCell ref="M8:N8"/>
    <mergeCell ref="A9:A10"/>
    <mergeCell ref="B9:B10"/>
    <mergeCell ref="C9:C10"/>
    <mergeCell ref="D9:D10"/>
    <mergeCell ref="E9:E10"/>
    <mergeCell ref="H9:I10"/>
    <mergeCell ref="J9:J10"/>
    <mergeCell ref="K9:K10"/>
    <mergeCell ref="J11:J12"/>
    <mergeCell ref="K11:K12"/>
    <mergeCell ref="L11:L12"/>
    <mergeCell ref="M11:N11"/>
    <mergeCell ref="O11:O12"/>
    <mergeCell ref="M12:N12"/>
    <mergeCell ref="L9:L10"/>
    <mergeCell ref="M9:N9"/>
    <mergeCell ref="O9:O10"/>
    <mergeCell ref="M10:N10"/>
    <mergeCell ref="J13:J14"/>
    <mergeCell ref="K13:K14"/>
    <mergeCell ref="L13:L14"/>
    <mergeCell ref="M13:N13"/>
    <mergeCell ref="O13:O14"/>
    <mergeCell ref="M14:N14"/>
    <mergeCell ref="A13:A14"/>
    <mergeCell ref="B13:B14"/>
    <mergeCell ref="C13:C14"/>
    <mergeCell ref="D13:D14"/>
    <mergeCell ref="E13:E14"/>
    <mergeCell ref="H13:I14"/>
    <mergeCell ref="J15:J16"/>
    <mergeCell ref="K15:K16"/>
    <mergeCell ref="L15:L16"/>
    <mergeCell ref="M15:N15"/>
    <mergeCell ref="O15:O16"/>
    <mergeCell ref="M16:N16"/>
    <mergeCell ref="A15:A16"/>
    <mergeCell ref="B15:B16"/>
    <mergeCell ref="C15:C16"/>
    <mergeCell ref="D15:D16"/>
    <mergeCell ref="E15:E16"/>
    <mergeCell ref="H15:I16"/>
    <mergeCell ref="J17:J18"/>
    <mergeCell ref="K17:K18"/>
    <mergeCell ref="L17:L18"/>
    <mergeCell ref="M17:N17"/>
    <mergeCell ref="O17:O18"/>
    <mergeCell ref="M18:N18"/>
    <mergeCell ref="A17:A18"/>
    <mergeCell ref="B17:B18"/>
    <mergeCell ref="C17:C18"/>
    <mergeCell ref="D17:D18"/>
    <mergeCell ref="E17:E18"/>
    <mergeCell ref="H17:I18"/>
    <mergeCell ref="J19:J20"/>
    <mergeCell ref="K19:K20"/>
    <mergeCell ref="L19:L20"/>
    <mergeCell ref="M19:N19"/>
    <mergeCell ref="O19:O20"/>
    <mergeCell ref="M20:N20"/>
    <mergeCell ref="A19:A20"/>
    <mergeCell ref="B19:B20"/>
    <mergeCell ref="C19:C20"/>
    <mergeCell ref="D19:D20"/>
    <mergeCell ref="E19:E20"/>
    <mergeCell ref="H19:I20"/>
    <mergeCell ref="J21:J22"/>
    <mergeCell ref="K21:K22"/>
    <mergeCell ref="L21:L22"/>
    <mergeCell ref="M21:N21"/>
    <mergeCell ref="O21:O22"/>
    <mergeCell ref="M22:N22"/>
    <mergeCell ref="A21:A22"/>
    <mergeCell ref="B21:B22"/>
    <mergeCell ref="C21:C22"/>
    <mergeCell ref="D21:D22"/>
    <mergeCell ref="E21:E22"/>
    <mergeCell ref="H21:I22"/>
    <mergeCell ref="J23:J24"/>
    <mergeCell ref="K23:K24"/>
    <mergeCell ref="L23:L24"/>
    <mergeCell ref="M23:N23"/>
    <mergeCell ref="O23:O24"/>
    <mergeCell ref="M24:N24"/>
    <mergeCell ref="A23:A24"/>
    <mergeCell ref="B23:B24"/>
    <mergeCell ref="C23:C24"/>
    <mergeCell ref="D23:D24"/>
    <mergeCell ref="E23:E24"/>
    <mergeCell ref="H23:I24"/>
    <mergeCell ref="J25:J26"/>
    <mergeCell ref="K25:K26"/>
    <mergeCell ref="L25:L26"/>
    <mergeCell ref="M25:N25"/>
    <mergeCell ref="O25:O26"/>
    <mergeCell ref="M26:N26"/>
    <mergeCell ref="A25:A26"/>
    <mergeCell ref="B25:B26"/>
    <mergeCell ref="C25:C26"/>
    <mergeCell ref="D25:D26"/>
    <mergeCell ref="E25:E26"/>
    <mergeCell ref="H25:I26"/>
    <mergeCell ref="J27:J28"/>
    <mergeCell ref="K27:K28"/>
    <mergeCell ref="L27:L28"/>
    <mergeCell ref="M27:N27"/>
    <mergeCell ref="O27:O28"/>
    <mergeCell ref="M28:N28"/>
    <mergeCell ref="A27:A28"/>
    <mergeCell ref="B27:B28"/>
    <mergeCell ref="C27:C28"/>
    <mergeCell ref="D27:D28"/>
    <mergeCell ref="E27:E28"/>
    <mergeCell ref="H27:I28"/>
    <mergeCell ref="O29:O30"/>
    <mergeCell ref="A33:C33"/>
    <mergeCell ref="D33:G33"/>
    <mergeCell ref="H33:L33"/>
    <mergeCell ref="G29:G30"/>
    <mergeCell ref="H29:I30"/>
    <mergeCell ref="J29:J30"/>
    <mergeCell ref="K29:K30"/>
    <mergeCell ref="L29:L30"/>
    <mergeCell ref="M29:N30"/>
  </mergeCells>
  <pageMargins left="0.59055118110236227" right="0.19685039370078741" top="0.43307086614173229" bottom="0.31496062992125984" header="0.31496062992125984" footer="0.31496062992125984"/>
  <pageSetup paperSize="9" scale="97" orientation="landscape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O35"/>
  <sheetViews>
    <sheetView zoomScaleNormal="100" workbookViewId="0">
      <selection activeCell="L29" sqref="L29:L30"/>
    </sheetView>
  </sheetViews>
  <sheetFormatPr defaultRowHeight="14.4"/>
  <cols>
    <col min="1" max="1" width="10.88671875" bestFit="1" customWidth="1"/>
    <col min="2" max="2" width="15" bestFit="1" customWidth="1"/>
    <col min="3" max="4" width="10.88671875" customWidth="1"/>
    <col min="5" max="5" width="10.88671875" bestFit="1" customWidth="1"/>
    <col min="8" max="8" width="3" bestFit="1" customWidth="1"/>
    <col min="9" max="9" width="3.77734375" customWidth="1"/>
    <col min="10" max="10" width="7.33203125" customWidth="1"/>
    <col min="11" max="11" width="9.33203125" bestFit="1" customWidth="1"/>
    <col min="12" max="12" width="12.6640625" style="13" customWidth="1"/>
    <col min="15" max="15" width="9.6640625" bestFit="1" customWidth="1"/>
  </cols>
  <sheetData>
    <row r="1" spans="1:15">
      <c r="A1" s="11"/>
      <c r="B1" s="15"/>
      <c r="F1" s="11"/>
    </row>
    <row r="2" spans="1:15" ht="25.2">
      <c r="A2" s="35" t="s">
        <v>38</v>
      </c>
      <c r="B2" s="35"/>
      <c r="C2" s="35"/>
      <c r="D2" s="35"/>
      <c r="E2" s="35"/>
      <c r="F2" s="35"/>
      <c r="G2" s="35"/>
      <c r="H2" s="35"/>
      <c r="I2" s="35"/>
    </row>
    <row r="3" spans="1:15" ht="15" thickBot="1">
      <c r="A3" s="241" t="s">
        <v>135</v>
      </c>
      <c r="B3" s="241"/>
      <c r="C3" s="241"/>
      <c r="D3" s="21"/>
      <c r="F3" s="233" t="s">
        <v>133</v>
      </c>
      <c r="G3" s="233"/>
      <c r="H3" s="233"/>
      <c r="I3" s="1"/>
      <c r="J3" s="233" t="s">
        <v>134</v>
      </c>
      <c r="K3" s="233"/>
      <c r="L3" s="233"/>
    </row>
    <row r="4" spans="1:15" ht="18.75" customHeight="1">
      <c r="A4" s="222" t="s">
        <v>0</v>
      </c>
      <c r="B4" s="228" t="s">
        <v>1</v>
      </c>
      <c r="C4" s="213" t="s">
        <v>2</v>
      </c>
      <c r="D4" s="222" t="s">
        <v>41</v>
      </c>
      <c r="E4" s="222" t="s">
        <v>3</v>
      </c>
      <c r="F4" s="218" t="s">
        <v>4</v>
      </c>
      <c r="G4" s="219"/>
      <c r="H4" s="218" t="s">
        <v>6</v>
      </c>
      <c r="I4" s="219"/>
      <c r="J4" s="182"/>
      <c r="K4" s="213" t="s">
        <v>8</v>
      </c>
      <c r="L4" s="32"/>
      <c r="M4" s="218" t="s">
        <v>10</v>
      </c>
      <c r="N4" s="219"/>
      <c r="O4" s="181" t="s">
        <v>14</v>
      </c>
    </row>
    <row r="5" spans="1:15" ht="33" customHeight="1">
      <c r="A5" s="223"/>
      <c r="B5" s="229"/>
      <c r="C5" s="214"/>
      <c r="D5" s="223"/>
      <c r="E5" s="223"/>
      <c r="F5" s="220" t="s">
        <v>5</v>
      </c>
      <c r="G5" s="221"/>
      <c r="H5" s="220">
        <v>3.7</v>
      </c>
      <c r="I5" s="221"/>
      <c r="J5" s="183"/>
      <c r="K5" s="214"/>
      <c r="L5" s="33"/>
      <c r="M5" s="220" t="s">
        <v>11</v>
      </c>
      <c r="N5" s="221"/>
      <c r="O5" s="180" t="s">
        <v>15</v>
      </c>
    </row>
    <row r="6" spans="1:15" ht="16.5" customHeight="1">
      <c r="A6" s="223"/>
      <c r="B6" s="229"/>
      <c r="C6" s="214"/>
      <c r="D6" s="223"/>
      <c r="E6" s="223"/>
      <c r="F6" s="225"/>
      <c r="G6" s="226"/>
      <c r="H6" s="220" t="s">
        <v>7</v>
      </c>
      <c r="I6" s="221"/>
      <c r="J6" s="183"/>
      <c r="K6" s="214"/>
      <c r="L6" s="33"/>
      <c r="M6" s="220" t="s">
        <v>12</v>
      </c>
      <c r="N6" s="221"/>
      <c r="O6" s="180" t="s">
        <v>16</v>
      </c>
    </row>
    <row r="7" spans="1:15" ht="15" thickBot="1">
      <c r="A7" s="224"/>
      <c r="B7" s="230"/>
      <c r="C7" s="215"/>
      <c r="D7" s="224"/>
      <c r="E7" s="224"/>
      <c r="F7" s="5" t="s">
        <v>17</v>
      </c>
      <c r="G7" s="6" t="s">
        <v>18</v>
      </c>
      <c r="H7" s="225"/>
      <c r="I7" s="226"/>
      <c r="J7" s="184" t="s">
        <v>56</v>
      </c>
      <c r="K7" s="215"/>
      <c r="L7" s="34"/>
      <c r="M7" s="231" t="s">
        <v>13</v>
      </c>
      <c r="N7" s="232"/>
      <c r="O7" s="4"/>
    </row>
    <row r="8" spans="1:15" ht="15" thickBot="1">
      <c r="A8" s="183">
        <v>1</v>
      </c>
      <c r="B8" s="17">
        <v>2</v>
      </c>
      <c r="C8" s="180"/>
      <c r="D8" s="180"/>
      <c r="E8" s="180">
        <v>3</v>
      </c>
      <c r="F8" s="216">
        <v>4</v>
      </c>
      <c r="G8" s="227"/>
      <c r="H8" s="185">
        <v>8</v>
      </c>
      <c r="I8" s="31"/>
      <c r="J8" s="180">
        <v>10</v>
      </c>
      <c r="K8" s="180">
        <v>11</v>
      </c>
      <c r="L8" s="12">
        <v>12</v>
      </c>
      <c r="M8" s="216">
        <v>13</v>
      </c>
      <c r="N8" s="217"/>
      <c r="O8" s="180">
        <v>14</v>
      </c>
    </row>
    <row r="9" spans="1:15" ht="15.75" customHeight="1" thickBot="1">
      <c r="A9" s="193">
        <v>15</v>
      </c>
      <c r="B9" s="207" t="s">
        <v>36</v>
      </c>
      <c r="C9" s="193" t="s">
        <v>42</v>
      </c>
      <c r="D9" s="193" t="s">
        <v>22</v>
      </c>
      <c r="E9" s="211">
        <v>41534</v>
      </c>
      <c r="F9" s="179" t="s">
        <v>23</v>
      </c>
      <c r="G9" s="179" t="s">
        <v>40</v>
      </c>
      <c r="H9" s="237">
        <v>4</v>
      </c>
      <c r="I9" s="238"/>
      <c r="J9" s="193">
        <v>60</v>
      </c>
      <c r="K9" s="193" t="s">
        <v>37</v>
      </c>
      <c r="L9" s="201">
        <f>H9*J9</f>
        <v>240</v>
      </c>
      <c r="M9" s="205"/>
      <c r="N9" s="206"/>
      <c r="O9" s="193">
        <v>111539593</v>
      </c>
    </row>
    <row r="10" spans="1:15" ht="15" thickBot="1">
      <c r="A10" s="194"/>
      <c r="B10" s="208"/>
      <c r="C10" s="194"/>
      <c r="D10" s="194"/>
      <c r="E10" s="194"/>
      <c r="F10" s="179" t="s">
        <v>19</v>
      </c>
      <c r="G10" s="179" t="s">
        <v>21</v>
      </c>
      <c r="H10" s="239"/>
      <c r="I10" s="240"/>
      <c r="J10" s="194"/>
      <c r="K10" s="194"/>
      <c r="L10" s="202"/>
      <c r="M10" s="195"/>
      <c r="N10" s="196"/>
      <c r="O10" s="194"/>
    </row>
    <row r="11" spans="1:15" ht="15.75" customHeight="1" thickBot="1">
      <c r="A11" s="193">
        <v>16</v>
      </c>
      <c r="B11" s="207" t="s">
        <v>33</v>
      </c>
      <c r="C11" s="193" t="s">
        <v>42</v>
      </c>
      <c r="D11" s="193" t="s">
        <v>22</v>
      </c>
      <c r="E11" s="211">
        <v>41534</v>
      </c>
      <c r="F11" s="179" t="s">
        <v>23</v>
      </c>
      <c r="G11" s="179" t="s">
        <v>40</v>
      </c>
      <c r="H11" s="237">
        <v>4.5</v>
      </c>
      <c r="I11" s="238"/>
      <c r="J11" s="193">
        <v>60</v>
      </c>
      <c r="K11" s="203" t="s">
        <v>35</v>
      </c>
      <c r="L11" s="201">
        <f>H11*J11</f>
        <v>270</v>
      </c>
      <c r="M11" s="205"/>
      <c r="N11" s="206"/>
      <c r="O11" s="193">
        <v>113546629</v>
      </c>
    </row>
    <row r="12" spans="1:15" ht="15.75" customHeight="1" thickBot="1">
      <c r="A12" s="194"/>
      <c r="B12" s="208"/>
      <c r="C12" s="194"/>
      <c r="D12" s="194"/>
      <c r="E12" s="194"/>
      <c r="F12" s="179" t="s">
        <v>19</v>
      </c>
      <c r="G12" s="179" t="s">
        <v>21</v>
      </c>
      <c r="H12" s="239"/>
      <c r="I12" s="240"/>
      <c r="J12" s="194"/>
      <c r="K12" s="204"/>
      <c r="L12" s="202"/>
      <c r="M12" s="195"/>
      <c r="N12" s="196"/>
      <c r="O12" s="194"/>
    </row>
    <row r="13" spans="1:15" ht="15.75" customHeight="1" thickBot="1">
      <c r="A13" s="193">
        <v>17</v>
      </c>
      <c r="B13" s="207" t="s">
        <v>136</v>
      </c>
      <c r="C13" s="193" t="s">
        <v>42</v>
      </c>
      <c r="D13" s="193" t="s">
        <v>22</v>
      </c>
      <c r="E13" s="211">
        <v>41534</v>
      </c>
      <c r="F13" s="179" t="s">
        <v>19</v>
      </c>
      <c r="G13" s="179" t="s">
        <v>40</v>
      </c>
      <c r="H13" s="237">
        <v>4.5</v>
      </c>
      <c r="I13" s="238"/>
      <c r="J13" s="193">
        <v>60</v>
      </c>
      <c r="K13" s="193" t="s">
        <v>137</v>
      </c>
      <c r="L13" s="201">
        <f>H13*J13</f>
        <v>270</v>
      </c>
      <c r="M13" s="205"/>
      <c r="N13" s="206"/>
      <c r="O13" s="193">
        <v>108527760</v>
      </c>
    </row>
    <row r="14" spans="1:15" ht="15.75" customHeight="1" thickBot="1">
      <c r="A14" s="194"/>
      <c r="B14" s="208"/>
      <c r="C14" s="194"/>
      <c r="D14" s="194"/>
      <c r="E14" s="194"/>
      <c r="F14" s="179" t="s">
        <v>23</v>
      </c>
      <c r="G14" s="179" t="s">
        <v>84</v>
      </c>
      <c r="H14" s="239"/>
      <c r="I14" s="240"/>
      <c r="J14" s="194"/>
      <c r="K14" s="194"/>
      <c r="L14" s="202"/>
      <c r="M14" s="195"/>
      <c r="N14" s="196"/>
      <c r="O14" s="194"/>
    </row>
    <row r="15" spans="1:15" ht="14.25" customHeight="1" thickBot="1">
      <c r="A15" s="193">
        <v>18</v>
      </c>
      <c r="B15" s="207" t="s">
        <v>138</v>
      </c>
      <c r="C15" s="193" t="s">
        <v>42</v>
      </c>
      <c r="D15" s="193" t="s">
        <v>22</v>
      </c>
      <c r="E15" s="211">
        <v>41534</v>
      </c>
      <c r="F15" s="179" t="s">
        <v>19</v>
      </c>
      <c r="G15" s="179" t="s">
        <v>40</v>
      </c>
      <c r="H15" s="243">
        <v>4</v>
      </c>
      <c r="I15" s="244"/>
      <c r="J15" s="193">
        <v>60</v>
      </c>
      <c r="K15" s="193" t="s">
        <v>139</v>
      </c>
      <c r="L15" s="201">
        <f>H15*J15</f>
        <v>240</v>
      </c>
      <c r="M15" s="205"/>
      <c r="N15" s="206"/>
      <c r="O15" s="193">
        <v>113002580</v>
      </c>
    </row>
    <row r="16" spans="1:15" ht="14.25" customHeight="1" thickBot="1">
      <c r="A16" s="194"/>
      <c r="B16" s="208"/>
      <c r="C16" s="194"/>
      <c r="D16" s="194"/>
      <c r="E16" s="194"/>
      <c r="F16" s="179" t="s">
        <v>23</v>
      </c>
      <c r="G16" s="179" t="s">
        <v>84</v>
      </c>
      <c r="H16" s="245"/>
      <c r="I16" s="246"/>
      <c r="J16" s="194"/>
      <c r="K16" s="194"/>
      <c r="L16" s="202"/>
      <c r="M16" s="195"/>
      <c r="N16" s="196"/>
      <c r="O16" s="194"/>
    </row>
    <row r="17" spans="1:15" ht="14.25" customHeight="1" thickBot="1">
      <c r="A17" s="193">
        <v>19</v>
      </c>
      <c r="B17" s="207" t="s">
        <v>140</v>
      </c>
      <c r="C17" s="193" t="s">
        <v>42</v>
      </c>
      <c r="D17" s="193" t="s">
        <v>22</v>
      </c>
      <c r="E17" s="211">
        <v>41534</v>
      </c>
      <c r="F17" s="179" t="s">
        <v>19</v>
      </c>
      <c r="G17" s="179" t="s">
        <v>40</v>
      </c>
      <c r="H17" s="237">
        <v>4.5</v>
      </c>
      <c r="I17" s="238"/>
      <c r="J17" s="193">
        <v>60</v>
      </c>
      <c r="K17" s="193" t="s">
        <v>141</v>
      </c>
      <c r="L17" s="201">
        <f>H17*J17</f>
        <v>270</v>
      </c>
      <c r="M17" s="205"/>
      <c r="N17" s="206"/>
      <c r="O17" s="193">
        <v>115039211</v>
      </c>
    </row>
    <row r="18" spans="1:15" ht="14.25" customHeight="1" thickBot="1">
      <c r="A18" s="194"/>
      <c r="B18" s="208"/>
      <c r="C18" s="194"/>
      <c r="D18" s="194"/>
      <c r="E18" s="194"/>
      <c r="F18" s="179" t="s">
        <v>23</v>
      </c>
      <c r="G18" s="179" t="s">
        <v>84</v>
      </c>
      <c r="H18" s="239"/>
      <c r="I18" s="240"/>
      <c r="J18" s="194"/>
      <c r="K18" s="194"/>
      <c r="L18" s="202"/>
      <c r="M18" s="195"/>
      <c r="N18" s="196"/>
      <c r="O18" s="194"/>
    </row>
    <row r="19" spans="1:15" ht="14.25" customHeight="1" thickBot="1">
      <c r="A19" s="193">
        <v>20</v>
      </c>
      <c r="B19" s="207" t="s">
        <v>142</v>
      </c>
      <c r="C19" s="193" t="s">
        <v>42</v>
      </c>
      <c r="D19" s="193" t="s">
        <v>22</v>
      </c>
      <c r="E19" s="211">
        <v>41534</v>
      </c>
      <c r="F19" s="179" t="s">
        <v>19</v>
      </c>
      <c r="G19" s="179" t="s">
        <v>20</v>
      </c>
      <c r="H19" s="237">
        <v>4.5</v>
      </c>
      <c r="I19" s="238"/>
      <c r="J19" s="193">
        <v>60</v>
      </c>
      <c r="K19" s="193" t="s">
        <v>143</v>
      </c>
      <c r="L19" s="201">
        <f>H19*J19</f>
        <v>270</v>
      </c>
      <c r="M19" s="205"/>
      <c r="N19" s="206"/>
      <c r="O19" s="193">
        <v>115092908</v>
      </c>
    </row>
    <row r="20" spans="1:15" ht="14.25" customHeight="1" thickBot="1">
      <c r="A20" s="194"/>
      <c r="B20" s="208"/>
      <c r="C20" s="194"/>
      <c r="D20" s="194"/>
      <c r="E20" s="194"/>
      <c r="F20" s="179" t="s">
        <v>23</v>
      </c>
      <c r="G20" s="179" t="s">
        <v>21</v>
      </c>
      <c r="H20" s="239"/>
      <c r="I20" s="240"/>
      <c r="J20" s="194"/>
      <c r="K20" s="194"/>
      <c r="L20" s="202"/>
      <c r="M20" s="195"/>
      <c r="N20" s="196"/>
      <c r="O20" s="194"/>
    </row>
    <row r="21" spans="1:15" ht="14.25" customHeight="1" thickBot="1">
      <c r="A21" s="193">
        <v>21</v>
      </c>
      <c r="B21" s="207"/>
      <c r="C21" s="193"/>
      <c r="D21" s="193"/>
      <c r="E21" s="211"/>
      <c r="F21" s="179"/>
      <c r="G21" s="179"/>
      <c r="H21" s="237"/>
      <c r="I21" s="238"/>
      <c r="J21" s="193"/>
      <c r="K21" s="193"/>
      <c r="L21" s="201"/>
      <c r="M21" s="205"/>
      <c r="N21" s="206"/>
      <c r="O21" s="193"/>
    </row>
    <row r="22" spans="1:15" ht="14.25" customHeight="1" thickBot="1">
      <c r="A22" s="194"/>
      <c r="B22" s="208"/>
      <c r="C22" s="194"/>
      <c r="D22" s="194"/>
      <c r="E22" s="194"/>
      <c r="F22" s="179"/>
      <c r="G22" s="179"/>
      <c r="H22" s="239"/>
      <c r="I22" s="240"/>
      <c r="J22" s="194"/>
      <c r="K22" s="194"/>
      <c r="L22" s="202"/>
      <c r="M22" s="195"/>
      <c r="N22" s="196"/>
      <c r="O22" s="194"/>
    </row>
    <row r="23" spans="1:15" ht="14.25" customHeight="1" thickBot="1">
      <c r="A23" s="193">
        <v>22</v>
      </c>
      <c r="B23" s="207"/>
      <c r="C23" s="193"/>
      <c r="D23" s="193"/>
      <c r="E23" s="211"/>
      <c r="F23" s="179"/>
      <c r="G23" s="179"/>
      <c r="H23" s="237"/>
      <c r="I23" s="238"/>
      <c r="J23" s="193"/>
      <c r="K23" s="193"/>
      <c r="L23" s="201"/>
      <c r="M23" s="205"/>
      <c r="N23" s="206"/>
      <c r="O23" s="193"/>
    </row>
    <row r="24" spans="1:15" ht="14.25" customHeight="1" thickBot="1">
      <c r="A24" s="194"/>
      <c r="B24" s="208"/>
      <c r="C24" s="194"/>
      <c r="D24" s="194"/>
      <c r="E24" s="194"/>
      <c r="F24" s="179"/>
      <c r="G24" s="179"/>
      <c r="H24" s="239"/>
      <c r="I24" s="240"/>
      <c r="J24" s="194"/>
      <c r="K24" s="194"/>
      <c r="L24" s="202"/>
      <c r="M24" s="195"/>
      <c r="N24" s="196"/>
      <c r="O24" s="194"/>
    </row>
    <row r="25" spans="1:15" ht="14.25" customHeight="1" thickBot="1">
      <c r="A25" s="193">
        <v>23</v>
      </c>
      <c r="B25" s="207"/>
      <c r="C25" s="193"/>
      <c r="D25" s="193"/>
      <c r="E25" s="211"/>
      <c r="F25" s="179"/>
      <c r="G25" s="179"/>
      <c r="H25" s="237"/>
      <c r="I25" s="238"/>
      <c r="J25" s="193"/>
      <c r="K25" s="193"/>
      <c r="L25" s="201"/>
      <c r="M25" s="205"/>
      <c r="N25" s="206"/>
      <c r="O25" s="193"/>
    </row>
    <row r="26" spans="1:15" ht="14.25" customHeight="1" thickBot="1">
      <c r="A26" s="194"/>
      <c r="B26" s="208"/>
      <c r="C26" s="194"/>
      <c r="D26" s="194"/>
      <c r="E26" s="194"/>
      <c r="F26" s="179"/>
      <c r="G26" s="179"/>
      <c r="H26" s="239"/>
      <c r="I26" s="240"/>
      <c r="J26" s="194"/>
      <c r="K26" s="194"/>
      <c r="L26" s="202"/>
      <c r="M26" s="195"/>
      <c r="N26" s="196"/>
      <c r="O26" s="194"/>
    </row>
    <row r="27" spans="1:15" ht="14.25" customHeight="1" thickBot="1">
      <c r="A27" s="193">
        <v>24</v>
      </c>
      <c r="B27" s="207"/>
      <c r="C27" s="193"/>
      <c r="D27" s="193"/>
      <c r="E27" s="211"/>
      <c r="F27" s="179"/>
      <c r="G27" s="179"/>
      <c r="H27" s="237"/>
      <c r="I27" s="238"/>
      <c r="J27" s="193"/>
      <c r="K27" s="203"/>
      <c r="L27" s="201"/>
      <c r="M27" s="205"/>
      <c r="N27" s="206"/>
      <c r="O27" s="193"/>
    </row>
    <row r="28" spans="1:15" ht="14.25" customHeight="1" thickBot="1">
      <c r="A28" s="194"/>
      <c r="B28" s="208"/>
      <c r="C28" s="194"/>
      <c r="D28" s="194"/>
      <c r="E28" s="212"/>
      <c r="F28" s="179"/>
      <c r="G28" s="179"/>
      <c r="H28" s="239"/>
      <c r="I28" s="240"/>
      <c r="J28" s="194"/>
      <c r="K28" s="204"/>
      <c r="L28" s="202"/>
      <c r="M28" s="195"/>
      <c r="N28" s="196"/>
      <c r="O28" s="194"/>
    </row>
    <row r="29" spans="1:15" ht="7.2" customHeight="1">
      <c r="A29" s="9"/>
      <c r="B29" s="14"/>
      <c r="C29" s="9"/>
      <c r="D29" s="9"/>
      <c r="E29" s="9"/>
      <c r="F29" s="10"/>
      <c r="G29" s="209" t="s">
        <v>9</v>
      </c>
      <c r="H29" s="205"/>
      <c r="I29" s="206"/>
      <c r="J29" s="193"/>
      <c r="K29" s="193"/>
      <c r="L29" s="201">
        <f>SUM(L9:L28)</f>
        <v>1560</v>
      </c>
      <c r="M29" s="197"/>
      <c r="N29" s="198"/>
      <c r="O29" s="193"/>
    </row>
    <row r="30" spans="1:15" ht="14.25" customHeight="1" thickBot="1">
      <c r="A30" s="9"/>
      <c r="B30" s="14"/>
      <c r="C30" s="9"/>
      <c r="D30" s="9"/>
      <c r="E30" s="9"/>
      <c r="F30" s="9"/>
      <c r="G30" s="210"/>
      <c r="H30" s="195"/>
      <c r="I30" s="196"/>
      <c r="J30" s="194"/>
      <c r="K30" s="194"/>
      <c r="L30" s="202"/>
      <c r="M30" s="199"/>
      <c r="N30" s="200"/>
      <c r="O30" s="194"/>
    </row>
    <row r="31" spans="1:15" ht="15.75" customHeight="1">
      <c r="A31" s="11"/>
      <c r="B31" s="16"/>
    </row>
    <row r="32" spans="1:15" ht="15.75" customHeight="1">
      <c r="A32" s="11"/>
      <c r="B32" s="16"/>
    </row>
    <row r="33" spans="1:15">
      <c r="A33" s="234" t="s">
        <v>24</v>
      </c>
      <c r="B33" s="234"/>
      <c r="C33" s="234"/>
      <c r="D33" s="235" t="s">
        <v>25</v>
      </c>
      <c r="E33" s="235"/>
      <c r="F33" s="235"/>
      <c r="G33" s="235"/>
      <c r="H33" s="236" t="s">
        <v>26</v>
      </c>
      <c r="I33" s="236"/>
      <c r="J33" s="236"/>
      <c r="K33" s="236"/>
      <c r="L33" s="236"/>
    </row>
    <row r="34" spans="1:15">
      <c r="A34" s="11"/>
      <c r="B34" s="16"/>
    </row>
    <row r="35" spans="1:15">
      <c r="A35" s="23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25"/>
      <c r="N35" s="25"/>
      <c r="O35" s="25"/>
    </row>
  </sheetData>
  <mergeCells count="152">
    <mergeCell ref="O29:O30"/>
    <mergeCell ref="A33:C33"/>
    <mergeCell ref="D33:G33"/>
    <mergeCell ref="H33:L33"/>
    <mergeCell ref="G29:G30"/>
    <mergeCell ref="H29:I30"/>
    <mergeCell ref="J29:J30"/>
    <mergeCell ref="K29:K30"/>
    <mergeCell ref="L29:L30"/>
    <mergeCell ref="M29:N30"/>
    <mergeCell ref="J27:J28"/>
    <mergeCell ref="K27:K28"/>
    <mergeCell ref="L27:L28"/>
    <mergeCell ref="M27:N27"/>
    <mergeCell ref="O27:O28"/>
    <mergeCell ref="M28:N28"/>
    <mergeCell ref="A27:A28"/>
    <mergeCell ref="B27:B28"/>
    <mergeCell ref="C27:C28"/>
    <mergeCell ref="D27:D28"/>
    <mergeCell ref="E27:E28"/>
    <mergeCell ref="H27:I28"/>
    <mergeCell ref="J25:J26"/>
    <mergeCell ref="K25:K26"/>
    <mergeCell ref="L25:L26"/>
    <mergeCell ref="M25:N25"/>
    <mergeCell ref="O25:O26"/>
    <mergeCell ref="M26:N26"/>
    <mergeCell ref="A25:A26"/>
    <mergeCell ref="B25:B26"/>
    <mergeCell ref="C25:C26"/>
    <mergeCell ref="D25:D26"/>
    <mergeCell ref="E25:E26"/>
    <mergeCell ref="H25:I26"/>
    <mergeCell ref="J23:J24"/>
    <mergeCell ref="K23:K24"/>
    <mergeCell ref="L23:L24"/>
    <mergeCell ref="M23:N23"/>
    <mergeCell ref="O23:O24"/>
    <mergeCell ref="M24:N24"/>
    <mergeCell ref="A23:A24"/>
    <mergeCell ref="B23:B24"/>
    <mergeCell ref="C23:C24"/>
    <mergeCell ref="D23:D24"/>
    <mergeCell ref="E23:E24"/>
    <mergeCell ref="H23:I24"/>
    <mergeCell ref="J21:J22"/>
    <mergeCell ref="K21:K22"/>
    <mergeCell ref="L21:L22"/>
    <mergeCell ref="M21:N21"/>
    <mergeCell ref="O21:O22"/>
    <mergeCell ref="M22:N22"/>
    <mergeCell ref="A21:A22"/>
    <mergeCell ref="B21:B22"/>
    <mergeCell ref="C21:C22"/>
    <mergeCell ref="D21:D22"/>
    <mergeCell ref="E21:E22"/>
    <mergeCell ref="H21:I22"/>
    <mergeCell ref="J19:J20"/>
    <mergeCell ref="K19:K20"/>
    <mergeCell ref="L19:L20"/>
    <mergeCell ref="M19:N19"/>
    <mergeCell ref="O19:O20"/>
    <mergeCell ref="M20:N20"/>
    <mergeCell ref="A19:A20"/>
    <mergeCell ref="B19:B20"/>
    <mergeCell ref="C19:C20"/>
    <mergeCell ref="D19:D20"/>
    <mergeCell ref="E19:E20"/>
    <mergeCell ref="H19:I20"/>
    <mergeCell ref="J17:J18"/>
    <mergeCell ref="K17:K18"/>
    <mergeCell ref="L17:L18"/>
    <mergeCell ref="M17:N17"/>
    <mergeCell ref="O17:O18"/>
    <mergeCell ref="M18:N18"/>
    <mergeCell ref="A17:A18"/>
    <mergeCell ref="B17:B18"/>
    <mergeCell ref="C17:C18"/>
    <mergeCell ref="D17:D18"/>
    <mergeCell ref="E17:E18"/>
    <mergeCell ref="H17:I18"/>
    <mergeCell ref="M15:N15"/>
    <mergeCell ref="O15:O16"/>
    <mergeCell ref="M16:N16"/>
    <mergeCell ref="A15:A16"/>
    <mergeCell ref="B15:B16"/>
    <mergeCell ref="C15:C16"/>
    <mergeCell ref="D15:D16"/>
    <mergeCell ref="E15:E16"/>
    <mergeCell ref="H15:I16"/>
    <mergeCell ref="A13:A14"/>
    <mergeCell ref="B13:B14"/>
    <mergeCell ref="C13:C14"/>
    <mergeCell ref="D13:D14"/>
    <mergeCell ref="E13:E14"/>
    <mergeCell ref="H13:I14"/>
    <mergeCell ref="J15:J16"/>
    <mergeCell ref="K15:K16"/>
    <mergeCell ref="L15:L16"/>
    <mergeCell ref="O11:O12"/>
    <mergeCell ref="M12:N12"/>
    <mergeCell ref="L9:L10"/>
    <mergeCell ref="M9:N9"/>
    <mergeCell ref="O9:O10"/>
    <mergeCell ref="M10:N10"/>
    <mergeCell ref="J13:J14"/>
    <mergeCell ref="K13:K14"/>
    <mergeCell ref="L13:L14"/>
    <mergeCell ref="M13:N13"/>
    <mergeCell ref="O13:O14"/>
    <mergeCell ref="M14:N14"/>
    <mergeCell ref="A11:A12"/>
    <mergeCell ref="B11:B12"/>
    <mergeCell ref="C11:C12"/>
    <mergeCell ref="D11:D12"/>
    <mergeCell ref="E11:E12"/>
    <mergeCell ref="H11:I12"/>
    <mergeCell ref="F8:G8"/>
    <mergeCell ref="M8:N8"/>
    <mergeCell ref="A9:A10"/>
    <mergeCell ref="B9:B10"/>
    <mergeCell ref="C9:C10"/>
    <mergeCell ref="D9:D10"/>
    <mergeCell ref="E9:E10"/>
    <mergeCell ref="H9:I10"/>
    <mergeCell ref="J9:J10"/>
    <mergeCell ref="K9:K10"/>
    <mergeCell ref="J11:J12"/>
    <mergeCell ref="K11:K12"/>
    <mergeCell ref="L11:L12"/>
    <mergeCell ref="M11:N11"/>
    <mergeCell ref="M4:N4"/>
    <mergeCell ref="F5:G5"/>
    <mergeCell ref="H5:I5"/>
    <mergeCell ref="M5:N5"/>
    <mergeCell ref="F6:G6"/>
    <mergeCell ref="H6:I6"/>
    <mergeCell ref="M6:N6"/>
    <mergeCell ref="H7:I7"/>
    <mergeCell ref="M7:N7"/>
    <mergeCell ref="A3:C3"/>
    <mergeCell ref="F3:H3"/>
    <mergeCell ref="J3:L3"/>
    <mergeCell ref="A4:A7"/>
    <mergeCell ref="B4:B7"/>
    <mergeCell ref="C4:C7"/>
    <mergeCell ref="D4:D7"/>
    <mergeCell ref="E4:E7"/>
    <mergeCell ref="F4:G4"/>
    <mergeCell ref="H4:I4"/>
    <mergeCell ref="K4:K7"/>
  </mergeCells>
  <pageMargins left="0.59055118110236227" right="0.19685039370078741" top="0.43307086614173229" bottom="0.31496062992125984" header="0.31496062992125984" footer="0.31496062992125984"/>
  <pageSetup paperSize="9" scale="97" orientation="landscape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O35"/>
  <sheetViews>
    <sheetView tabSelected="1" zoomScaleNormal="100" workbookViewId="0">
      <selection activeCell="J11" sqref="J11:J12"/>
    </sheetView>
  </sheetViews>
  <sheetFormatPr defaultRowHeight="14.4"/>
  <cols>
    <col min="1" max="1" width="10.88671875" bestFit="1" customWidth="1"/>
    <col min="2" max="2" width="15" bestFit="1" customWidth="1"/>
    <col min="3" max="4" width="10.88671875" customWidth="1"/>
    <col min="5" max="5" width="10.88671875" bestFit="1" customWidth="1"/>
    <col min="8" max="8" width="3" bestFit="1" customWidth="1"/>
    <col min="9" max="9" width="3.77734375" customWidth="1"/>
    <col min="10" max="10" width="7.33203125" customWidth="1"/>
    <col min="11" max="11" width="9.33203125" bestFit="1" customWidth="1"/>
    <col min="12" max="12" width="12.6640625" style="13" customWidth="1"/>
    <col min="15" max="15" width="9.6640625" bestFit="1" customWidth="1"/>
  </cols>
  <sheetData>
    <row r="1" spans="1:15">
      <c r="A1" s="11"/>
      <c r="B1" s="15"/>
      <c r="F1" s="11"/>
    </row>
    <row r="2" spans="1:15" ht="25.2">
      <c r="A2" s="35" t="s">
        <v>38</v>
      </c>
      <c r="B2" s="35"/>
      <c r="C2" s="35"/>
      <c r="D2" s="35"/>
      <c r="E2" s="35"/>
      <c r="F2" s="35"/>
      <c r="G2" s="35"/>
      <c r="H2" s="35"/>
      <c r="I2" s="35"/>
    </row>
    <row r="3" spans="1:15" ht="15" thickBot="1">
      <c r="A3" s="241"/>
      <c r="B3" s="241"/>
      <c r="C3" s="241"/>
      <c r="D3" s="21"/>
      <c r="F3" s="233"/>
      <c r="G3" s="233"/>
      <c r="H3" s="233"/>
      <c r="I3" s="1"/>
      <c r="J3" s="233"/>
      <c r="K3" s="233"/>
      <c r="L3" s="233"/>
    </row>
    <row r="4" spans="1:15" ht="18.75" customHeight="1">
      <c r="A4" s="222" t="s">
        <v>0</v>
      </c>
      <c r="B4" s="228" t="s">
        <v>1</v>
      </c>
      <c r="C4" s="213" t="s">
        <v>2</v>
      </c>
      <c r="D4" s="222" t="s">
        <v>41</v>
      </c>
      <c r="E4" s="222" t="s">
        <v>3</v>
      </c>
      <c r="F4" s="218" t="s">
        <v>4</v>
      </c>
      <c r="G4" s="219"/>
      <c r="H4" s="218" t="s">
        <v>6</v>
      </c>
      <c r="I4" s="219"/>
      <c r="J4" s="187"/>
      <c r="K4" s="213" t="s">
        <v>8</v>
      </c>
      <c r="L4" s="32"/>
      <c r="M4" s="218" t="s">
        <v>10</v>
      </c>
      <c r="N4" s="219"/>
      <c r="O4" s="191" t="s">
        <v>14</v>
      </c>
    </row>
    <row r="5" spans="1:15" ht="33" customHeight="1">
      <c r="A5" s="223"/>
      <c r="B5" s="229"/>
      <c r="C5" s="214"/>
      <c r="D5" s="223"/>
      <c r="E5" s="223"/>
      <c r="F5" s="220" t="s">
        <v>5</v>
      </c>
      <c r="G5" s="221"/>
      <c r="H5" s="220">
        <v>3.7</v>
      </c>
      <c r="I5" s="221"/>
      <c r="J5" s="188"/>
      <c r="K5" s="214"/>
      <c r="L5" s="33"/>
      <c r="M5" s="220" t="s">
        <v>11</v>
      </c>
      <c r="N5" s="221"/>
      <c r="O5" s="192" t="s">
        <v>15</v>
      </c>
    </row>
    <row r="6" spans="1:15" ht="16.5" customHeight="1">
      <c r="A6" s="223"/>
      <c r="B6" s="229"/>
      <c r="C6" s="214"/>
      <c r="D6" s="223"/>
      <c r="E6" s="223"/>
      <c r="F6" s="225"/>
      <c r="G6" s="226"/>
      <c r="H6" s="220" t="s">
        <v>7</v>
      </c>
      <c r="I6" s="221"/>
      <c r="J6" s="188"/>
      <c r="K6" s="214"/>
      <c r="L6" s="33"/>
      <c r="M6" s="220" t="s">
        <v>12</v>
      </c>
      <c r="N6" s="221"/>
      <c r="O6" s="192" t="s">
        <v>16</v>
      </c>
    </row>
    <row r="7" spans="1:15" ht="15" thickBot="1">
      <c r="A7" s="224"/>
      <c r="B7" s="230"/>
      <c r="C7" s="215"/>
      <c r="D7" s="224"/>
      <c r="E7" s="224"/>
      <c r="F7" s="5" t="s">
        <v>17</v>
      </c>
      <c r="G7" s="6" t="s">
        <v>18</v>
      </c>
      <c r="H7" s="225"/>
      <c r="I7" s="226"/>
      <c r="J7" s="189" t="s">
        <v>56</v>
      </c>
      <c r="K7" s="215"/>
      <c r="L7" s="34"/>
      <c r="M7" s="231" t="s">
        <v>13</v>
      </c>
      <c r="N7" s="232"/>
      <c r="O7" s="4"/>
    </row>
    <row r="8" spans="1:15" ht="15" thickBot="1">
      <c r="A8" s="188">
        <v>1</v>
      </c>
      <c r="B8" s="17">
        <v>2</v>
      </c>
      <c r="C8" s="192"/>
      <c r="D8" s="192"/>
      <c r="E8" s="192">
        <v>3</v>
      </c>
      <c r="F8" s="216">
        <v>4</v>
      </c>
      <c r="G8" s="227"/>
      <c r="H8" s="190">
        <v>8</v>
      </c>
      <c r="I8" s="31"/>
      <c r="J8" s="192">
        <v>10</v>
      </c>
      <c r="K8" s="192">
        <v>11</v>
      </c>
      <c r="L8" s="12">
        <v>12</v>
      </c>
      <c r="M8" s="216">
        <v>13</v>
      </c>
      <c r="N8" s="217"/>
      <c r="O8" s="192">
        <v>14</v>
      </c>
    </row>
    <row r="9" spans="1:15" ht="15.75" customHeight="1" thickBot="1">
      <c r="A9" s="193">
        <v>15</v>
      </c>
      <c r="B9" s="207" t="s">
        <v>36</v>
      </c>
      <c r="C9" s="193" t="s">
        <v>27</v>
      </c>
      <c r="D9" s="193" t="s">
        <v>22</v>
      </c>
      <c r="E9" s="211">
        <v>41543</v>
      </c>
      <c r="F9" s="186" t="s">
        <v>23</v>
      </c>
      <c r="G9" s="186" t="s">
        <v>40</v>
      </c>
      <c r="H9" s="237">
        <v>3.7</v>
      </c>
      <c r="I9" s="238"/>
      <c r="J9" s="193">
        <f>225+275</f>
        <v>500</v>
      </c>
      <c r="K9" s="193" t="s">
        <v>37</v>
      </c>
      <c r="L9" s="201">
        <f>H9*J9</f>
        <v>1850</v>
      </c>
      <c r="M9" s="205"/>
      <c r="N9" s="206"/>
      <c r="O9" s="193">
        <v>111539593</v>
      </c>
    </row>
    <row r="10" spans="1:15" ht="15" thickBot="1">
      <c r="A10" s="194"/>
      <c r="B10" s="208"/>
      <c r="C10" s="194"/>
      <c r="D10" s="194"/>
      <c r="E10" s="194"/>
      <c r="F10" s="186" t="s">
        <v>19</v>
      </c>
      <c r="G10" s="186" t="s">
        <v>21</v>
      </c>
      <c r="H10" s="239"/>
      <c r="I10" s="240"/>
      <c r="J10" s="194"/>
      <c r="K10" s="194"/>
      <c r="L10" s="202"/>
      <c r="M10" s="195"/>
      <c r="N10" s="196"/>
      <c r="O10" s="194"/>
    </row>
    <row r="11" spans="1:15" ht="15.75" customHeight="1" thickBot="1">
      <c r="A11" s="193">
        <v>16</v>
      </c>
      <c r="B11" s="207"/>
      <c r="C11" s="193"/>
      <c r="D11" s="193"/>
      <c r="E11" s="211"/>
      <c r="F11" s="186"/>
      <c r="G11" s="186"/>
      <c r="H11" s="237"/>
      <c r="I11" s="238"/>
      <c r="J11" s="193"/>
      <c r="K11" s="203"/>
      <c r="L11" s="201"/>
      <c r="M11" s="205"/>
      <c r="N11" s="206"/>
      <c r="O11" s="193"/>
    </row>
    <row r="12" spans="1:15" ht="15.75" customHeight="1" thickBot="1">
      <c r="A12" s="194"/>
      <c r="B12" s="208"/>
      <c r="C12" s="194"/>
      <c r="D12" s="194"/>
      <c r="E12" s="194"/>
      <c r="F12" s="186"/>
      <c r="G12" s="186"/>
      <c r="H12" s="239"/>
      <c r="I12" s="240"/>
      <c r="J12" s="194"/>
      <c r="K12" s="204"/>
      <c r="L12" s="202"/>
      <c r="M12" s="195"/>
      <c r="N12" s="196"/>
      <c r="O12" s="194"/>
    </row>
    <row r="13" spans="1:15" ht="15.75" customHeight="1" thickBot="1">
      <c r="A13" s="193">
        <v>17</v>
      </c>
      <c r="B13" s="207"/>
      <c r="C13" s="193"/>
      <c r="D13" s="193"/>
      <c r="E13" s="211"/>
      <c r="F13" s="186"/>
      <c r="G13" s="186"/>
      <c r="H13" s="237"/>
      <c r="I13" s="238"/>
      <c r="J13" s="193"/>
      <c r="K13" s="193"/>
      <c r="L13" s="201"/>
      <c r="M13" s="205"/>
      <c r="N13" s="206"/>
      <c r="O13" s="193"/>
    </row>
    <row r="14" spans="1:15" ht="15.75" customHeight="1" thickBot="1">
      <c r="A14" s="194"/>
      <c r="B14" s="208"/>
      <c r="C14" s="194"/>
      <c r="D14" s="194"/>
      <c r="E14" s="194"/>
      <c r="F14" s="186"/>
      <c r="G14" s="186"/>
      <c r="H14" s="239"/>
      <c r="I14" s="240"/>
      <c r="J14" s="194"/>
      <c r="K14" s="194"/>
      <c r="L14" s="202"/>
      <c r="M14" s="195"/>
      <c r="N14" s="196"/>
      <c r="O14" s="194"/>
    </row>
    <row r="15" spans="1:15" ht="14.25" customHeight="1" thickBot="1">
      <c r="A15" s="193">
        <v>18</v>
      </c>
      <c r="B15" s="207"/>
      <c r="C15" s="193"/>
      <c r="D15" s="193"/>
      <c r="E15" s="211"/>
      <c r="F15" s="186"/>
      <c r="G15" s="186"/>
      <c r="H15" s="243"/>
      <c r="I15" s="244"/>
      <c r="J15" s="193"/>
      <c r="K15" s="193"/>
      <c r="L15" s="201"/>
      <c r="M15" s="205"/>
      <c r="N15" s="206"/>
      <c r="O15" s="193"/>
    </row>
    <row r="16" spans="1:15" ht="14.25" customHeight="1" thickBot="1">
      <c r="A16" s="194"/>
      <c r="B16" s="208"/>
      <c r="C16" s="194"/>
      <c r="D16" s="194"/>
      <c r="E16" s="194"/>
      <c r="F16" s="186"/>
      <c r="G16" s="186"/>
      <c r="H16" s="245"/>
      <c r="I16" s="246"/>
      <c r="J16" s="194"/>
      <c r="K16" s="194"/>
      <c r="L16" s="202"/>
      <c r="M16" s="195"/>
      <c r="N16" s="196"/>
      <c r="O16" s="194"/>
    </row>
    <row r="17" spans="1:15" ht="14.25" customHeight="1" thickBot="1">
      <c r="A17" s="193">
        <v>19</v>
      </c>
      <c r="B17" s="207"/>
      <c r="C17" s="193"/>
      <c r="D17" s="193"/>
      <c r="E17" s="211"/>
      <c r="F17" s="186"/>
      <c r="G17" s="186"/>
      <c r="H17" s="237"/>
      <c r="I17" s="238"/>
      <c r="J17" s="193"/>
      <c r="K17" s="193"/>
      <c r="L17" s="201"/>
      <c r="M17" s="205"/>
      <c r="N17" s="206"/>
      <c r="O17" s="193"/>
    </row>
    <row r="18" spans="1:15" ht="14.25" customHeight="1" thickBot="1">
      <c r="A18" s="194"/>
      <c r="B18" s="208"/>
      <c r="C18" s="194"/>
      <c r="D18" s="194"/>
      <c r="E18" s="194"/>
      <c r="F18" s="186"/>
      <c r="G18" s="186"/>
      <c r="H18" s="239"/>
      <c r="I18" s="240"/>
      <c r="J18" s="194"/>
      <c r="K18" s="194"/>
      <c r="L18" s="202"/>
      <c r="M18" s="195"/>
      <c r="N18" s="196"/>
      <c r="O18" s="194"/>
    </row>
    <row r="19" spans="1:15" ht="14.25" customHeight="1" thickBot="1">
      <c r="A19" s="193">
        <v>20</v>
      </c>
      <c r="B19" s="207"/>
      <c r="C19" s="193"/>
      <c r="D19" s="193"/>
      <c r="E19" s="211"/>
      <c r="F19" s="186"/>
      <c r="G19" s="186"/>
      <c r="H19" s="237"/>
      <c r="I19" s="238"/>
      <c r="J19" s="193"/>
      <c r="K19" s="193"/>
      <c r="L19" s="201"/>
      <c r="M19" s="205"/>
      <c r="N19" s="206"/>
      <c r="O19" s="193"/>
    </row>
    <row r="20" spans="1:15" ht="14.25" customHeight="1" thickBot="1">
      <c r="A20" s="194"/>
      <c r="B20" s="208"/>
      <c r="C20" s="194"/>
      <c r="D20" s="194"/>
      <c r="E20" s="194"/>
      <c r="F20" s="186"/>
      <c r="G20" s="186"/>
      <c r="H20" s="239"/>
      <c r="I20" s="240"/>
      <c r="J20" s="194"/>
      <c r="K20" s="194"/>
      <c r="L20" s="202"/>
      <c r="M20" s="195"/>
      <c r="N20" s="196"/>
      <c r="O20" s="194"/>
    </row>
    <row r="21" spans="1:15" ht="14.25" customHeight="1" thickBot="1">
      <c r="A21" s="193">
        <v>21</v>
      </c>
      <c r="B21" s="207"/>
      <c r="C21" s="193"/>
      <c r="D21" s="193"/>
      <c r="E21" s="211"/>
      <c r="F21" s="186"/>
      <c r="G21" s="186"/>
      <c r="H21" s="237"/>
      <c r="I21" s="238"/>
      <c r="J21" s="193"/>
      <c r="K21" s="193"/>
      <c r="L21" s="201"/>
      <c r="M21" s="205"/>
      <c r="N21" s="206"/>
      <c r="O21" s="193"/>
    </row>
    <row r="22" spans="1:15" ht="14.25" customHeight="1" thickBot="1">
      <c r="A22" s="194"/>
      <c r="B22" s="208"/>
      <c r="C22" s="194"/>
      <c r="D22" s="194"/>
      <c r="E22" s="194"/>
      <c r="F22" s="186"/>
      <c r="G22" s="186"/>
      <c r="H22" s="239"/>
      <c r="I22" s="240"/>
      <c r="J22" s="194"/>
      <c r="K22" s="194"/>
      <c r="L22" s="202"/>
      <c r="M22" s="195"/>
      <c r="N22" s="196"/>
      <c r="O22" s="194"/>
    </row>
    <row r="23" spans="1:15" ht="14.25" customHeight="1" thickBot="1">
      <c r="A23" s="193">
        <v>22</v>
      </c>
      <c r="B23" s="207"/>
      <c r="C23" s="193"/>
      <c r="D23" s="193"/>
      <c r="E23" s="211"/>
      <c r="F23" s="186"/>
      <c r="G23" s="186"/>
      <c r="H23" s="237"/>
      <c r="I23" s="238"/>
      <c r="J23" s="193"/>
      <c r="K23" s="193"/>
      <c r="L23" s="201"/>
      <c r="M23" s="205"/>
      <c r="N23" s="206"/>
      <c r="O23" s="193"/>
    </row>
    <row r="24" spans="1:15" ht="14.25" customHeight="1" thickBot="1">
      <c r="A24" s="194"/>
      <c r="B24" s="208"/>
      <c r="C24" s="194"/>
      <c r="D24" s="194"/>
      <c r="E24" s="194"/>
      <c r="F24" s="186"/>
      <c r="G24" s="186"/>
      <c r="H24" s="239"/>
      <c r="I24" s="240"/>
      <c r="J24" s="194"/>
      <c r="K24" s="194"/>
      <c r="L24" s="202"/>
      <c r="M24" s="195"/>
      <c r="N24" s="196"/>
      <c r="O24" s="194"/>
    </row>
    <row r="25" spans="1:15" ht="14.25" customHeight="1" thickBot="1">
      <c r="A25" s="193">
        <v>23</v>
      </c>
      <c r="B25" s="207"/>
      <c r="C25" s="193"/>
      <c r="D25" s="193"/>
      <c r="E25" s="211"/>
      <c r="F25" s="186"/>
      <c r="G25" s="186"/>
      <c r="H25" s="237"/>
      <c r="I25" s="238"/>
      <c r="J25" s="193"/>
      <c r="K25" s="193"/>
      <c r="L25" s="201"/>
      <c r="M25" s="205"/>
      <c r="N25" s="206"/>
      <c r="O25" s="193"/>
    </row>
    <row r="26" spans="1:15" ht="14.25" customHeight="1" thickBot="1">
      <c r="A26" s="194"/>
      <c r="B26" s="208"/>
      <c r="C26" s="194"/>
      <c r="D26" s="194"/>
      <c r="E26" s="194"/>
      <c r="F26" s="186"/>
      <c r="G26" s="186"/>
      <c r="H26" s="239"/>
      <c r="I26" s="240"/>
      <c r="J26" s="194"/>
      <c r="K26" s="194"/>
      <c r="L26" s="202"/>
      <c r="M26" s="195"/>
      <c r="N26" s="196"/>
      <c r="O26" s="194"/>
    </row>
    <row r="27" spans="1:15" ht="14.25" customHeight="1" thickBot="1">
      <c r="A27" s="193">
        <v>24</v>
      </c>
      <c r="B27" s="207"/>
      <c r="C27" s="193"/>
      <c r="D27" s="193"/>
      <c r="E27" s="211"/>
      <c r="F27" s="186"/>
      <c r="G27" s="186"/>
      <c r="H27" s="237"/>
      <c r="I27" s="238"/>
      <c r="J27" s="193"/>
      <c r="K27" s="203"/>
      <c r="L27" s="201"/>
      <c r="M27" s="205"/>
      <c r="N27" s="206"/>
      <c r="O27" s="193"/>
    </row>
    <row r="28" spans="1:15" ht="14.25" customHeight="1" thickBot="1">
      <c r="A28" s="194"/>
      <c r="B28" s="208"/>
      <c r="C28" s="194"/>
      <c r="D28" s="194"/>
      <c r="E28" s="212"/>
      <c r="F28" s="186"/>
      <c r="G28" s="186"/>
      <c r="H28" s="239"/>
      <c r="I28" s="240"/>
      <c r="J28" s="194"/>
      <c r="K28" s="204"/>
      <c r="L28" s="202"/>
      <c r="M28" s="195"/>
      <c r="N28" s="196"/>
      <c r="O28" s="194"/>
    </row>
    <row r="29" spans="1:15" ht="7.2" customHeight="1">
      <c r="A29" s="9"/>
      <c r="B29" s="14"/>
      <c r="C29" s="9"/>
      <c r="D29" s="9"/>
      <c r="E29" s="9"/>
      <c r="F29" s="10"/>
      <c r="G29" s="209" t="s">
        <v>9</v>
      </c>
      <c r="H29" s="205"/>
      <c r="I29" s="206"/>
      <c r="J29" s="193"/>
      <c r="K29" s="193"/>
      <c r="L29" s="201">
        <f>SUM(L9:L28)</f>
        <v>1850</v>
      </c>
      <c r="M29" s="197"/>
      <c r="N29" s="198"/>
      <c r="O29" s="193"/>
    </row>
    <row r="30" spans="1:15" ht="14.25" customHeight="1" thickBot="1">
      <c r="A30" s="9"/>
      <c r="B30" s="14"/>
      <c r="C30" s="9"/>
      <c r="D30" s="9"/>
      <c r="E30" s="9"/>
      <c r="F30" s="9"/>
      <c r="G30" s="210"/>
      <c r="H30" s="195"/>
      <c r="I30" s="196"/>
      <c r="J30" s="194"/>
      <c r="K30" s="194"/>
      <c r="L30" s="202"/>
      <c r="M30" s="199"/>
      <c r="N30" s="200"/>
      <c r="O30" s="194"/>
    </row>
    <row r="31" spans="1:15" ht="15.75" customHeight="1">
      <c r="A31" s="11"/>
      <c r="B31" s="16"/>
    </row>
    <row r="32" spans="1:15" ht="15.75" customHeight="1">
      <c r="A32" s="11"/>
      <c r="B32" s="16"/>
    </row>
    <row r="33" spans="1:15">
      <c r="A33" s="234" t="s">
        <v>24</v>
      </c>
      <c r="B33" s="234"/>
      <c r="C33" s="234"/>
      <c r="D33" s="235" t="s">
        <v>25</v>
      </c>
      <c r="E33" s="235"/>
      <c r="F33" s="235"/>
      <c r="G33" s="235"/>
      <c r="H33" s="236" t="s">
        <v>26</v>
      </c>
      <c r="I33" s="236"/>
      <c r="J33" s="236"/>
      <c r="K33" s="236"/>
      <c r="L33" s="236"/>
    </row>
    <row r="34" spans="1:15">
      <c r="A34" s="11"/>
      <c r="B34" s="16"/>
    </row>
    <row r="35" spans="1:15">
      <c r="A35" s="23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25"/>
      <c r="N35" s="25"/>
      <c r="O35" s="25"/>
    </row>
  </sheetData>
  <mergeCells count="152">
    <mergeCell ref="A3:C3"/>
    <mergeCell ref="F3:H3"/>
    <mergeCell ref="J3:L3"/>
    <mergeCell ref="A4:A7"/>
    <mergeCell ref="B4:B7"/>
    <mergeCell ref="C4:C7"/>
    <mergeCell ref="D4:D7"/>
    <mergeCell ref="E4:E7"/>
    <mergeCell ref="F4:G4"/>
    <mergeCell ref="H4:I4"/>
    <mergeCell ref="K4:K7"/>
    <mergeCell ref="M4:N4"/>
    <mergeCell ref="F5:G5"/>
    <mergeCell ref="H5:I5"/>
    <mergeCell ref="M5:N5"/>
    <mergeCell ref="F6:G6"/>
    <mergeCell ref="H6:I6"/>
    <mergeCell ref="M6:N6"/>
    <mergeCell ref="H7:I7"/>
    <mergeCell ref="M7:N7"/>
    <mergeCell ref="A11:A12"/>
    <mergeCell ref="B11:B12"/>
    <mergeCell ref="C11:C12"/>
    <mergeCell ref="D11:D12"/>
    <mergeCell ref="E11:E12"/>
    <mergeCell ref="H11:I12"/>
    <mergeCell ref="F8:G8"/>
    <mergeCell ref="M8:N8"/>
    <mergeCell ref="A9:A10"/>
    <mergeCell ref="B9:B10"/>
    <mergeCell ref="C9:C10"/>
    <mergeCell ref="D9:D10"/>
    <mergeCell ref="E9:E10"/>
    <mergeCell ref="H9:I10"/>
    <mergeCell ref="J9:J10"/>
    <mergeCell ref="K9:K10"/>
    <mergeCell ref="J11:J12"/>
    <mergeCell ref="K11:K12"/>
    <mergeCell ref="L11:L12"/>
    <mergeCell ref="M11:N11"/>
    <mergeCell ref="O11:O12"/>
    <mergeCell ref="M12:N12"/>
    <mergeCell ref="L9:L10"/>
    <mergeCell ref="M9:N9"/>
    <mergeCell ref="O9:O10"/>
    <mergeCell ref="M10:N10"/>
    <mergeCell ref="J13:J14"/>
    <mergeCell ref="K13:K14"/>
    <mergeCell ref="L13:L14"/>
    <mergeCell ref="M13:N13"/>
    <mergeCell ref="O13:O14"/>
    <mergeCell ref="M14:N14"/>
    <mergeCell ref="A13:A14"/>
    <mergeCell ref="B13:B14"/>
    <mergeCell ref="C13:C14"/>
    <mergeCell ref="D13:D14"/>
    <mergeCell ref="E13:E14"/>
    <mergeCell ref="H13:I14"/>
    <mergeCell ref="J15:J16"/>
    <mergeCell ref="K15:K16"/>
    <mergeCell ref="L15:L16"/>
    <mergeCell ref="M15:N15"/>
    <mergeCell ref="O15:O16"/>
    <mergeCell ref="M16:N16"/>
    <mergeCell ref="A15:A16"/>
    <mergeCell ref="B15:B16"/>
    <mergeCell ref="C15:C16"/>
    <mergeCell ref="D15:D16"/>
    <mergeCell ref="E15:E16"/>
    <mergeCell ref="H15:I16"/>
    <mergeCell ref="J17:J18"/>
    <mergeCell ref="K17:K18"/>
    <mergeCell ref="L17:L18"/>
    <mergeCell ref="M17:N17"/>
    <mergeCell ref="O17:O18"/>
    <mergeCell ref="M18:N18"/>
    <mergeCell ref="A17:A18"/>
    <mergeCell ref="B17:B18"/>
    <mergeCell ref="C17:C18"/>
    <mergeCell ref="D17:D18"/>
    <mergeCell ref="E17:E18"/>
    <mergeCell ref="H17:I18"/>
    <mergeCell ref="J19:J20"/>
    <mergeCell ref="K19:K20"/>
    <mergeCell ref="L19:L20"/>
    <mergeCell ref="M19:N19"/>
    <mergeCell ref="O19:O20"/>
    <mergeCell ref="M20:N20"/>
    <mergeCell ref="A19:A20"/>
    <mergeCell ref="B19:B20"/>
    <mergeCell ref="C19:C20"/>
    <mergeCell ref="D19:D20"/>
    <mergeCell ref="E19:E20"/>
    <mergeCell ref="H19:I20"/>
    <mergeCell ref="J21:J22"/>
    <mergeCell ref="K21:K22"/>
    <mergeCell ref="L21:L22"/>
    <mergeCell ref="M21:N21"/>
    <mergeCell ref="O21:O22"/>
    <mergeCell ref="M22:N22"/>
    <mergeCell ref="A21:A22"/>
    <mergeCell ref="B21:B22"/>
    <mergeCell ref="C21:C22"/>
    <mergeCell ref="D21:D22"/>
    <mergeCell ref="E21:E22"/>
    <mergeCell ref="H21:I22"/>
    <mergeCell ref="J23:J24"/>
    <mergeCell ref="K23:K24"/>
    <mergeCell ref="L23:L24"/>
    <mergeCell ref="M23:N23"/>
    <mergeCell ref="O23:O24"/>
    <mergeCell ref="M24:N24"/>
    <mergeCell ref="A23:A24"/>
    <mergeCell ref="B23:B24"/>
    <mergeCell ref="C23:C24"/>
    <mergeCell ref="D23:D24"/>
    <mergeCell ref="E23:E24"/>
    <mergeCell ref="H23:I24"/>
    <mergeCell ref="J25:J26"/>
    <mergeCell ref="K25:K26"/>
    <mergeCell ref="L25:L26"/>
    <mergeCell ref="M25:N25"/>
    <mergeCell ref="O25:O26"/>
    <mergeCell ref="M26:N26"/>
    <mergeCell ref="A25:A26"/>
    <mergeCell ref="B25:B26"/>
    <mergeCell ref="C25:C26"/>
    <mergeCell ref="D25:D26"/>
    <mergeCell ref="E25:E26"/>
    <mergeCell ref="H25:I26"/>
    <mergeCell ref="J27:J28"/>
    <mergeCell ref="K27:K28"/>
    <mergeCell ref="L27:L28"/>
    <mergeCell ref="M27:N27"/>
    <mergeCell ref="O27:O28"/>
    <mergeCell ref="M28:N28"/>
    <mergeCell ref="A27:A28"/>
    <mergeCell ref="B27:B28"/>
    <mergeCell ref="C27:C28"/>
    <mergeCell ref="D27:D28"/>
    <mergeCell ref="E27:E28"/>
    <mergeCell ref="H27:I28"/>
    <mergeCell ref="O29:O30"/>
    <mergeCell ref="A33:C33"/>
    <mergeCell ref="D33:G33"/>
    <mergeCell ref="H33:L33"/>
    <mergeCell ref="G29:G30"/>
    <mergeCell ref="H29:I30"/>
    <mergeCell ref="J29:J30"/>
    <mergeCell ref="K29:K30"/>
    <mergeCell ref="L29:L30"/>
    <mergeCell ref="M29:N30"/>
  </mergeCells>
  <pageMargins left="0.59055118110236227" right="0.19685039370078741" top="0.43307086614173229" bottom="0.31496062992125984" header="0.31496062992125984" footer="0.31496062992125984"/>
  <pageSetup paperSize="9" scale="97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7"/>
  <sheetViews>
    <sheetView zoomScaleNormal="100" workbookViewId="0">
      <selection activeCell="K15" sqref="K15:K16"/>
    </sheetView>
  </sheetViews>
  <sheetFormatPr defaultRowHeight="14.4"/>
  <cols>
    <col min="1" max="1" width="10.88671875" bestFit="1" customWidth="1"/>
    <col min="2" max="2" width="13.88671875" bestFit="1" customWidth="1"/>
    <col min="3" max="4" width="10.88671875" customWidth="1"/>
    <col min="5" max="5" width="10.88671875" bestFit="1" customWidth="1"/>
    <col min="8" max="8" width="3" bestFit="1" customWidth="1"/>
    <col min="9" max="9" width="3.77734375" customWidth="1"/>
    <col min="10" max="10" width="7.33203125" customWidth="1"/>
    <col min="11" max="11" width="9.33203125" bestFit="1" customWidth="1"/>
    <col min="12" max="12" width="12.6640625" style="13" customWidth="1"/>
    <col min="15" max="15" width="9.6640625" bestFit="1" customWidth="1"/>
  </cols>
  <sheetData>
    <row r="1" spans="1:15">
      <c r="A1" s="11"/>
      <c r="B1" s="15"/>
      <c r="F1" s="11"/>
    </row>
    <row r="2" spans="1:15" ht="25.2">
      <c r="A2" s="35" t="s">
        <v>38</v>
      </c>
      <c r="B2" s="35"/>
      <c r="C2" s="35"/>
      <c r="D2" s="35"/>
      <c r="E2" s="35"/>
      <c r="F2" s="35"/>
      <c r="G2" s="35"/>
      <c r="H2" s="35"/>
      <c r="I2" s="35"/>
    </row>
    <row r="3" spans="1:15" ht="15" thickBot="1">
      <c r="A3" s="241" t="s">
        <v>62</v>
      </c>
      <c r="B3" s="241"/>
      <c r="C3" s="241"/>
      <c r="D3" s="21"/>
      <c r="F3" s="233" t="s">
        <v>63</v>
      </c>
      <c r="G3" s="233"/>
      <c r="H3" s="233"/>
      <c r="I3" s="1"/>
      <c r="J3" s="233" t="s">
        <v>64</v>
      </c>
      <c r="K3" s="233"/>
      <c r="L3" s="233"/>
    </row>
    <row r="4" spans="1:15" ht="18.75" customHeight="1">
      <c r="A4" s="222" t="s">
        <v>0</v>
      </c>
      <c r="B4" s="228" t="s">
        <v>1</v>
      </c>
      <c r="C4" s="213" t="s">
        <v>2</v>
      </c>
      <c r="D4" s="222" t="s">
        <v>41</v>
      </c>
      <c r="E4" s="222" t="s">
        <v>3</v>
      </c>
      <c r="F4" s="218" t="s">
        <v>4</v>
      </c>
      <c r="G4" s="219"/>
      <c r="H4" s="218" t="s">
        <v>6</v>
      </c>
      <c r="I4" s="219"/>
      <c r="J4" s="46"/>
      <c r="K4" s="213" t="s">
        <v>8</v>
      </c>
      <c r="L4" s="32"/>
      <c r="M4" s="218" t="s">
        <v>10</v>
      </c>
      <c r="N4" s="219"/>
      <c r="O4" s="45" t="s">
        <v>14</v>
      </c>
    </row>
    <row r="5" spans="1:15" ht="33" customHeight="1">
      <c r="A5" s="223"/>
      <c r="B5" s="229"/>
      <c r="C5" s="214"/>
      <c r="D5" s="223"/>
      <c r="E5" s="223"/>
      <c r="F5" s="220" t="s">
        <v>5</v>
      </c>
      <c r="G5" s="221"/>
      <c r="H5" s="220">
        <v>3.7</v>
      </c>
      <c r="I5" s="221"/>
      <c r="J5" s="47"/>
      <c r="K5" s="214"/>
      <c r="L5" s="33"/>
      <c r="M5" s="220" t="s">
        <v>11</v>
      </c>
      <c r="N5" s="221"/>
      <c r="O5" s="44" t="s">
        <v>15</v>
      </c>
    </row>
    <row r="6" spans="1:15" ht="16.5" customHeight="1">
      <c r="A6" s="223"/>
      <c r="B6" s="229"/>
      <c r="C6" s="214"/>
      <c r="D6" s="223"/>
      <c r="E6" s="223"/>
      <c r="F6" s="225"/>
      <c r="G6" s="226"/>
      <c r="H6" s="220" t="s">
        <v>7</v>
      </c>
      <c r="I6" s="221"/>
      <c r="J6" s="47"/>
      <c r="K6" s="214"/>
      <c r="L6" s="33"/>
      <c r="M6" s="220" t="s">
        <v>12</v>
      </c>
      <c r="N6" s="221"/>
      <c r="O6" s="44" t="s">
        <v>16</v>
      </c>
    </row>
    <row r="7" spans="1:15" ht="15" thickBot="1">
      <c r="A7" s="224"/>
      <c r="B7" s="230"/>
      <c r="C7" s="215"/>
      <c r="D7" s="224"/>
      <c r="E7" s="224"/>
      <c r="F7" s="5" t="s">
        <v>17</v>
      </c>
      <c r="G7" s="6" t="s">
        <v>18</v>
      </c>
      <c r="H7" s="225"/>
      <c r="I7" s="226"/>
      <c r="J7" s="48" t="s">
        <v>56</v>
      </c>
      <c r="K7" s="215"/>
      <c r="L7" s="34"/>
      <c r="M7" s="231" t="s">
        <v>13</v>
      </c>
      <c r="N7" s="232"/>
      <c r="O7" s="4"/>
    </row>
    <row r="8" spans="1:15" ht="15" thickBot="1">
      <c r="A8" s="47">
        <v>1</v>
      </c>
      <c r="B8" s="17">
        <v>2</v>
      </c>
      <c r="C8" s="44"/>
      <c r="D8" s="44"/>
      <c r="E8" s="44">
        <v>3</v>
      </c>
      <c r="F8" s="216">
        <v>4</v>
      </c>
      <c r="G8" s="227"/>
      <c r="H8" s="49">
        <v>8</v>
      </c>
      <c r="I8" s="31"/>
      <c r="J8" s="44">
        <v>10</v>
      </c>
      <c r="K8" s="44">
        <v>11</v>
      </c>
      <c r="L8" s="12">
        <v>12</v>
      </c>
      <c r="M8" s="216">
        <v>13</v>
      </c>
      <c r="N8" s="217"/>
      <c r="O8" s="44">
        <v>14</v>
      </c>
    </row>
    <row r="9" spans="1:15" ht="15.75" customHeight="1" thickBot="1">
      <c r="A9" s="193">
        <v>15</v>
      </c>
      <c r="B9" s="207" t="s">
        <v>36</v>
      </c>
      <c r="C9" s="193" t="s">
        <v>27</v>
      </c>
      <c r="D9" s="193" t="s">
        <v>27</v>
      </c>
      <c r="E9" s="211">
        <v>41412</v>
      </c>
      <c r="F9" s="43" t="s">
        <v>23</v>
      </c>
      <c r="G9" s="43" t="s">
        <v>40</v>
      </c>
      <c r="H9" s="237">
        <v>3.7</v>
      </c>
      <c r="I9" s="238"/>
      <c r="J9" s="193">
        <v>0</v>
      </c>
      <c r="K9" s="193" t="s">
        <v>37</v>
      </c>
      <c r="L9" s="201">
        <f>H9*J9</f>
        <v>0</v>
      </c>
      <c r="M9" s="205"/>
      <c r="N9" s="206"/>
      <c r="O9" s="193">
        <v>111539593</v>
      </c>
    </row>
    <row r="10" spans="1:15" ht="15" thickBot="1">
      <c r="A10" s="194"/>
      <c r="B10" s="208"/>
      <c r="C10" s="194"/>
      <c r="D10" s="194"/>
      <c r="E10" s="194"/>
      <c r="F10" s="43" t="s">
        <v>19</v>
      </c>
      <c r="G10" s="43" t="s">
        <v>21</v>
      </c>
      <c r="H10" s="239"/>
      <c r="I10" s="240"/>
      <c r="J10" s="194"/>
      <c r="K10" s="194"/>
      <c r="L10" s="202"/>
      <c r="M10" s="195"/>
      <c r="N10" s="196"/>
      <c r="O10" s="194"/>
    </row>
    <row r="11" spans="1:15" ht="15.75" customHeight="1" thickBot="1">
      <c r="A11" s="193">
        <v>16</v>
      </c>
      <c r="B11" s="207" t="s">
        <v>28</v>
      </c>
      <c r="C11" s="193" t="s">
        <v>29</v>
      </c>
      <c r="D11" s="193" t="s">
        <v>27</v>
      </c>
      <c r="E11" s="211">
        <v>41412</v>
      </c>
      <c r="F11" s="43" t="s">
        <v>19</v>
      </c>
      <c r="G11" s="43" t="s">
        <v>20</v>
      </c>
      <c r="H11" s="237">
        <v>3.7</v>
      </c>
      <c r="I11" s="238"/>
      <c r="J11" s="193">
        <f>168*2</f>
        <v>336</v>
      </c>
      <c r="K11" s="193" t="s">
        <v>30</v>
      </c>
      <c r="L11" s="201">
        <f>H11*J11</f>
        <v>1243.2</v>
      </c>
      <c r="M11" s="205"/>
      <c r="N11" s="206"/>
      <c r="O11" s="193">
        <v>106510183</v>
      </c>
    </row>
    <row r="12" spans="1:15" ht="15.75" customHeight="1" thickBot="1">
      <c r="A12" s="194"/>
      <c r="B12" s="208"/>
      <c r="C12" s="194"/>
      <c r="D12" s="194"/>
      <c r="E12" s="194"/>
      <c r="F12" s="43" t="s">
        <v>23</v>
      </c>
      <c r="G12" s="43" t="s">
        <v>21</v>
      </c>
      <c r="H12" s="239"/>
      <c r="I12" s="240"/>
      <c r="J12" s="194"/>
      <c r="K12" s="194"/>
      <c r="L12" s="202"/>
      <c r="M12" s="195"/>
      <c r="N12" s="196"/>
      <c r="O12" s="194"/>
    </row>
    <row r="13" spans="1:15" ht="15.75" customHeight="1" thickBot="1">
      <c r="A13" s="193">
        <v>17</v>
      </c>
      <c r="B13" s="207" t="s">
        <v>33</v>
      </c>
      <c r="C13" s="193" t="s">
        <v>34</v>
      </c>
      <c r="D13" s="193" t="s">
        <v>27</v>
      </c>
      <c r="E13" s="211">
        <v>41412</v>
      </c>
      <c r="F13" s="43" t="s">
        <v>19</v>
      </c>
      <c r="G13" s="43" t="s">
        <v>20</v>
      </c>
      <c r="H13" s="237">
        <v>3.7</v>
      </c>
      <c r="I13" s="238"/>
      <c r="J13" s="193">
        <f>69*2</f>
        <v>138</v>
      </c>
      <c r="K13" s="203" t="s">
        <v>35</v>
      </c>
      <c r="L13" s="201">
        <f>H13*J13</f>
        <v>510.6</v>
      </c>
      <c r="M13" s="205"/>
      <c r="N13" s="206"/>
      <c r="O13" s="193">
        <v>113546629</v>
      </c>
    </row>
    <row r="14" spans="1:15" ht="15.75" customHeight="1" thickBot="1">
      <c r="A14" s="194"/>
      <c r="B14" s="208"/>
      <c r="C14" s="194"/>
      <c r="D14" s="194"/>
      <c r="E14" s="194"/>
      <c r="F14" s="43" t="s">
        <v>23</v>
      </c>
      <c r="G14" s="43" t="s">
        <v>21</v>
      </c>
      <c r="H14" s="239"/>
      <c r="I14" s="240"/>
      <c r="J14" s="194"/>
      <c r="K14" s="204"/>
      <c r="L14" s="202"/>
      <c r="M14" s="195"/>
      <c r="N14" s="196"/>
      <c r="O14" s="194"/>
    </row>
    <row r="15" spans="1:15" ht="14.25" customHeight="1" thickBot="1">
      <c r="A15" s="193">
        <v>19</v>
      </c>
      <c r="B15" s="207" t="s">
        <v>69</v>
      </c>
      <c r="C15" s="193" t="s">
        <v>22</v>
      </c>
      <c r="D15" s="193" t="s">
        <v>27</v>
      </c>
      <c r="E15" s="211">
        <v>41412</v>
      </c>
      <c r="F15" s="57" t="s">
        <v>19</v>
      </c>
      <c r="G15" s="57" t="s">
        <v>20</v>
      </c>
      <c r="H15" s="237">
        <v>3.7</v>
      </c>
      <c r="I15" s="238"/>
      <c r="J15" s="193">
        <f>207*2</f>
        <v>414</v>
      </c>
      <c r="K15" s="193" t="s">
        <v>71</v>
      </c>
      <c r="L15" s="201">
        <f>H15*J15</f>
        <v>1531.8000000000002</v>
      </c>
      <c r="M15" s="205"/>
      <c r="N15" s="206"/>
      <c r="O15" s="193">
        <v>107382522</v>
      </c>
    </row>
    <row r="16" spans="1:15" ht="14.25" customHeight="1" thickBot="1">
      <c r="A16" s="194"/>
      <c r="B16" s="208"/>
      <c r="C16" s="194"/>
      <c r="D16" s="194"/>
      <c r="E16" s="194"/>
      <c r="F16" s="57" t="s">
        <v>23</v>
      </c>
      <c r="G16" s="57" t="s">
        <v>21</v>
      </c>
      <c r="H16" s="239"/>
      <c r="I16" s="240"/>
      <c r="J16" s="194"/>
      <c r="K16" s="194"/>
      <c r="L16" s="202"/>
      <c r="M16" s="195"/>
      <c r="N16" s="196"/>
      <c r="O16" s="194"/>
    </row>
    <row r="17" spans="1:15" ht="14.25" customHeight="1" thickBot="1">
      <c r="A17" s="193">
        <v>20</v>
      </c>
      <c r="B17" s="207"/>
      <c r="C17" s="193"/>
      <c r="D17" s="193"/>
      <c r="E17" s="211"/>
      <c r="F17" s="43"/>
      <c r="G17" s="43"/>
      <c r="H17" s="237"/>
      <c r="I17" s="238"/>
      <c r="J17" s="193"/>
      <c r="K17" s="193"/>
      <c r="L17" s="201"/>
      <c r="M17" s="205"/>
      <c r="N17" s="206"/>
      <c r="O17" s="193"/>
    </row>
    <row r="18" spans="1:15" ht="14.25" customHeight="1" thickBot="1">
      <c r="A18" s="194"/>
      <c r="B18" s="208"/>
      <c r="C18" s="194"/>
      <c r="D18" s="194"/>
      <c r="E18" s="212"/>
      <c r="F18" s="43"/>
      <c r="G18" s="43"/>
      <c r="H18" s="239"/>
      <c r="I18" s="240"/>
      <c r="J18" s="194"/>
      <c r="K18" s="194"/>
      <c r="L18" s="202"/>
      <c r="M18" s="195"/>
      <c r="N18" s="196"/>
      <c r="O18" s="194"/>
    </row>
    <row r="19" spans="1:15" ht="14.25" customHeight="1" thickBot="1">
      <c r="A19" s="193">
        <v>21</v>
      </c>
      <c r="B19" s="207"/>
      <c r="C19" s="193"/>
      <c r="D19" s="193"/>
      <c r="E19" s="211"/>
      <c r="F19" s="43"/>
      <c r="G19" s="43"/>
      <c r="H19" s="237"/>
      <c r="I19" s="238"/>
      <c r="J19" s="193"/>
      <c r="K19" s="193"/>
      <c r="L19" s="201"/>
      <c r="M19" s="205"/>
      <c r="N19" s="206"/>
      <c r="O19" s="193"/>
    </row>
    <row r="20" spans="1:15" ht="14.25" customHeight="1" thickBot="1">
      <c r="A20" s="194"/>
      <c r="B20" s="208"/>
      <c r="C20" s="194"/>
      <c r="D20" s="194"/>
      <c r="E20" s="194"/>
      <c r="F20" s="43"/>
      <c r="G20" s="43"/>
      <c r="H20" s="239"/>
      <c r="I20" s="240"/>
      <c r="J20" s="194"/>
      <c r="K20" s="194"/>
      <c r="L20" s="202"/>
      <c r="M20" s="195"/>
      <c r="N20" s="196"/>
      <c r="O20" s="194"/>
    </row>
    <row r="21" spans="1:15" ht="14.25" customHeight="1" thickBot="1">
      <c r="A21" s="193">
        <v>22</v>
      </c>
      <c r="B21" s="207"/>
      <c r="C21" s="193"/>
      <c r="D21" s="193"/>
      <c r="E21" s="211"/>
      <c r="F21" s="43"/>
      <c r="G21" s="43"/>
      <c r="H21" s="237"/>
      <c r="I21" s="238"/>
      <c r="J21" s="193"/>
      <c r="K21" s="193"/>
      <c r="L21" s="201"/>
      <c r="M21" s="205"/>
      <c r="N21" s="206"/>
      <c r="O21" s="193"/>
    </row>
    <row r="22" spans="1:15" ht="14.25" customHeight="1" thickBot="1">
      <c r="A22" s="194"/>
      <c r="B22" s="208"/>
      <c r="C22" s="194"/>
      <c r="D22" s="194"/>
      <c r="E22" s="194"/>
      <c r="F22" s="43"/>
      <c r="G22" s="43"/>
      <c r="H22" s="239"/>
      <c r="I22" s="240"/>
      <c r="J22" s="194"/>
      <c r="K22" s="194"/>
      <c r="L22" s="202"/>
      <c r="M22" s="195"/>
      <c r="N22" s="196"/>
      <c r="O22" s="194"/>
    </row>
    <row r="23" spans="1:15" ht="14.25" customHeight="1" thickBot="1">
      <c r="A23" s="193">
        <v>23</v>
      </c>
      <c r="B23" s="207"/>
      <c r="C23" s="193"/>
      <c r="D23" s="193"/>
      <c r="E23" s="211"/>
      <c r="F23" s="43"/>
      <c r="G23" s="43"/>
      <c r="H23" s="237"/>
      <c r="I23" s="238"/>
      <c r="J23" s="193"/>
      <c r="K23" s="203"/>
      <c r="L23" s="201"/>
      <c r="M23" s="205"/>
      <c r="N23" s="206"/>
      <c r="O23" s="193"/>
    </row>
    <row r="24" spans="1:15" ht="14.25" customHeight="1" thickBot="1">
      <c r="A24" s="194"/>
      <c r="B24" s="208"/>
      <c r="C24" s="194"/>
      <c r="D24" s="194"/>
      <c r="E24" s="194"/>
      <c r="F24" s="43"/>
      <c r="G24" s="43"/>
      <c r="H24" s="239"/>
      <c r="I24" s="240"/>
      <c r="J24" s="194"/>
      <c r="K24" s="204"/>
      <c r="L24" s="202"/>
      <c r="M24" s="195"/>
      <c r="N24" s="196"/>
      <c r="O24" s="194"/>
    </row>
    <row r="25" spans="1:15" ht="14.25" customHeight="1" thickBot="1">
      <c r="A25" s="193">
        <v>24</v>
      </c>
      <c r="B25" s="207"/>
      <c r="C25" s="193"/>
      <c r="D25" s="193"/>
      <c r="E25" s="211"/>
      <c r="F25" s="43"/>
      <c r="G25" s="43"/>
      <c r="H25" s="237"/>
      <c r="I25" s="238"/>
      <c r="J25" s="193"/>
      <c r="K25" s="193"/>
      <c r="L25" s="201"/>
      <c r="M25" s="205"/>
      <c r="N25" s="206"/>
      <c r="O25" s="193"/>
    </row>
    <row r="26" spans="1:15" ht="14.25" customHeight="1" thickBot="1">
      <c r="A26" s="194"/>
      <c r="B26" s="208"/>
      <c r="C26" s="194"/>
      <c r="D26" s="194"/>
      <c r="E26" s="194"/>
      <c r="F26" s="43"/>
      <c r="G26" s="43"/>
      <c r="H26" s="239"/>
      <c r="I26" s="240"/>
      <c r="J26" s="194"/>
      <c r="K26" s="194"/>
      <c r="L26" s="202"/>
      <c r="M26" s="195"/>
      <c r="N26" s="196"/>
      <c r="O26" s="194"/>
    </row>
    <row r="27" spans="1:15" ht="14.25" customHeight="1" thickBot="1">
      <c r="A27" s="193">
        <v>24</v>
      </c>
      <c r="B27" s="207"/>
      <c r="C27" s="193"/>
      <c r="D27" s="193"/>
      <c r="E27" s="211"/>
      <c r="F27" s="43"/>
      <c r="G27" s="43"/>
      <c r="H27" s="237"/>
      <c r="I27" s="238"/>
      <c r="J27" s="193"/>
      <c r="K27" s="193"/>
      <c r="L27" s="201"/>
      <c r="M27" s="205"/>
      <c r="N27" s="206"/>
      <c r="O27" s="193"/>
    </row>
    <row r="28" spans="1:15" ht="14.25" customHeight="1" thickBot="1">
      <c r="A28" s="194"/>
      <c r="B28" s="208"/>
      <c r="C28" s="194"/>
      <c r="D28" s="194"/>
      <c r="E28" s="194"/>
      <c r="F28" s="43"/>
      <c r="G28" s="43"/>
      <c r="H28" s="239"/>
      <c r="I28" s="240"/>
      <c r="J28" s="194"/>
      <c r="K28" s="194"/>
      <c r="L28" s="202"/>
      <c r="M28" s="195"/>
      <c r="N28" s="196"/>
      <c r="O28" s="194"/>
    </row>
    <row r="29" spans="1:15" ht="7.2" customHeight="1">
      <c r="A29" s="9"/>
      <c r="B29" s="14"/>
      <c r="C29" s="9"/>
      <c r="D29" s="9"/>
      <c r="E29" s="9"/>
      <c r="F29" s="10"/>
      <c r="G29" s="209" t="s">
        <v>9</v>
      </c>
      <c r="H29" s="205"/>
      <c r="I29" s="206"/>
      <c r="J29" s="193"/>
      <c r="K29" s="193"/>
      <c r="L29" s="201">
        <f>SUM(L9:L28)</f>
        <v>3285.6000000000004</v>
      </c>
      <c r="M29" s="197"/>
      <c r="N29" s="198"/>
      <c r="O29" s="193"/>
    </row>
    <row r="30" spans="1:15" ht="14.25" customHeight="1" thickBot="1">
      <c r="A30" s="9"/>
      <c r="B30" s="14"/>
      <c r="C30" s="9"/>
      <c r="D30" s="9"/>
      <c r="E30" s="9"/>
      <c r="F30" s="9"/>
      <c r="G30" s="210"/>
      <c r="H30" s="195"/>
      <c r="I30" s="196"/>
      <c r="J30" s="194"/>
      <c r="K30" s="194"/>
      <c r="L30" s="202"/>
      <c r="M30" s="199"/>
      <c r="N30" s="200"/>
      <c r="O30" s="194"/>
    </row>
    <row r="31" spans="1:15" ht="15.75" customHeight="1">
      <c r="A31" s="11"/>
      <c r="B31" s="16"/>
    </row>
    <row r="32" spans="1:15" ht="15.75" customHeight="1">
      <c r="A32" s="11"/>
      <c r="B32" s="16"/>
    </row>
    <row r="33" spans="1:15" ht="15.75" customHeight="1">
      <c r="A33" s="11"/>
      <c r="B33" s="16"/>
    </row>
    <row r="34" spans="1:15" ht="15.75" customHeight="1">
      <c r="A34" s="11"/>
      <c r="B34" s="16"/>
    </row>
    <row r="35" spans="1:15">
      <c r="A35" s="234" t="s">
        <v>24</v>
      </c>
      <c r="B35" s="234"/>
      <c r="C35" s="234"/>
      <c r="D35" s="235" t="s">
        <v>25</v>
      </c>
      <c r="E35" s="235"/>
      <c r="F35" s="235"/>
      <c r="G35" s="235"/>
      <c r="H35" s="236" t="s">
        <v>26</v>
      </c>
      <c r="I35" s="236"/>
      <c r="J35" s="236"/>
      <c r="K35" s="236"/>
      <c r="L35" s="236"/>
    </row>
    <row r="36" spans="1:15">
      <c r="A36" s="11"/>
      <c r="B36" s="16"/>
    </row>
    <row r="37" spans="1:15">
      <c r="A37" s="23"/>
      <c r="B37" s="24"/>
      <c r="C37" s="25"/>
      <c r="D37" s="25"/>
      <c r="E37" s="25"/>
      <c r="F37" s="25"/>
      <c r="G37" s="25"/>
      <c r="H37" s="25"/>
      <c r="I37" s="25"/>
      <c r="J37" s="25"/>
      <c r="K37" s="25"/>
      <c r="L37" s="26"/>
      <c r="M37" s="25"/>
      <c r="N37" s="25"/>
      <c r="O37" s="25"/>
    </row>
  </sheetData>
  <mergeCells count="152">
    <mergeCell ref="O29:O30"/>
    <mergeCell ref="A35:C35"/>
    <mergeCell ref="D35:G35"/>
    <mergeCell ref="H35:L35"/>
    <mergeCell ref="G29:G30"/>
    <mergeCell ref="H29:I30"/>
    <mergeCell ref="J29:J30"/>
    <mergeCell ref="K29:K30"/>
    <mergeCell ref="L29:L30"/>
    <mergeCell ref="M29:N30"/>
    <mergeCell ref="J27:J28"/>
    <mergeCell ref="K27:K28"/>
    <mergeCell ref="L27:L28"/>
    <mergeCell ref="M27:N27"/>
    <mergeCell ref="O27:O28"/>
    <mergeCell ref="M28:N28"/>
    <mergeCell ref="A27:A28"/>
    <mergeCell ref="B27:B28"/>
    <mergeCell ref="C27:C28"/>
    <mergeCell ref="D27:D28"/>
    <mergeCell ref="E27:E28"/>
    <mergeCell ref="H27:I28"/>
    <mergeCell ref="J25:J26"/>
    <mergeCell ref="K25:K26"/>
    <mergeCell ref="L25:L26"/>
    <mergeCell ref="M25:N25"/>
    <mergeCell ref="O25:O26"/>
    <mergeCell ref="M26:N26"/>
    <mergeCell ref="A25:A26"/>
    <mergeCell ref="B25:B26"/>
    <mergeCell ref="C25:C26"/>
    <mergeCell ref="D25:D26"/>
    <mergeCell ref="E25:E26"/>
    <mergeCell ref="H25:I26"/>
    <mergeCell ref="J23:J24"/>
    <mergeCell ref="K23:K24"/>
    <mergeCell ref="L23:L24"/>
    <mergeCell ref="M23:N23"/>
    <mergeCell ref="O23:O24"/>
    <mergeCell ref="M24:N24"/>
    <mergeCell ref="A23:A24"/>
    <mergeCell ref="B23:B24"/>
    <mergeCell ref="C23:C24"/>
    <mergeCell ref="D23:D24"/>
    <mergeCell ref="E23:E24"/>
    <mergeCell ref="H23:I24"/>
    <mergeCell ref="J21:J22"/>
    <mergeCell ref="K21:K22"/>
    <mergeCell ref="L21:L22"/>
    <mergeCell ref="M21:N21"/>
    <mergeCell ref="O21:O22"/>
    <mergeCell ref="M22:N22"/>
    <mergeCell ref="A21:A22"/>
    <mergeCell ref="B21:B22"/>
    <mergeCell ref="C21:C22"/>
    <mergeCell ref="D21:D22"/>
    <mergeCell ref="E21:E22"/>
    <mergeCell ref="H21:I22"/>
    <mergeCell ref="J19:J20"/>
    <mergeCell ref="K19:K20"/>
    <mergeCell ref="L19:L20"/>
    <mergeCell ref="M19:N19"/>
    <mergeCell ref="O19:O20"/>
    <mergeCell ref="M20:N20"/>
    <mergeCell ref="A19:A20"/>
    <mergeCell ref="B19:B20"/>
    <mergeCell ref="C19:C20"/>
    <mergeCell ref="D19:D20"/>
    <mergeCell ref="E19:E20"/>
    <mergeCell ref="H19:I20"/>
    <mergeCell ref="J17:J18"/>
    <mergeCell ref="K17:K18"/>
    <mergeCell ref="L17:L18"/>
    <mergeCell ref="M17:N17"/>
    <mergeCell ref="O17:O18"/>
    <mergeCell ref="M18:N18"/>
    <mergeCell ref="A17:A18"/>
    <mergeCell ref="B17:B18"/>
    <mergeCell ref="C17:C18"/>
    <mergeCell ref="D17:D18"/>
    <mergeCell ref="E17:E18"/>
    <mergeCell ref="H17:I18"/>
    <mergeCell ref="M15:N15"/>
    <mergeCell ref="O15:O16"/>
    <mergeCell ref="M16:N16"/>
    <mergeCell ref="A15:A16"/>
    <mergeCell ref="B15:B16"/>
    <mergeCell ref="C15:C16"/>
    <mergeCell ref="D15:D16"/>
    <mergeCell ref="E15:E16"/>
    <mergeCell ref="H15:I16"/>
    <mergeCell ref="A13:A14"/>
    <mergeCell ref="B13:B14"/>
    <mergeCell ref="C13:C14"/>
    <mergeCell ref="D13:D14"/>
    <mergeCell ref="E13:E14"/>
    <mergeCell ref="H13:I14"/>
    <mergeCell ref="J15:J16"/>
    <mergeCell ref="K15:K16"/>
    <mergeCell ref="L15:L16"/>
    <mergeCell ref="O11:O12"/>
    <mergeCell ref="M12:N12"/>
    <mergeCell ref="L9:L10"/>
    <mergeCell ref="M9:N9"/>
    <mergeCell ref="O9:O10"/>
    <mergeCell ref="M10:N10"/>
    <mergeCell ref="J13:J14"/>
    <mergeCell ref="K13:K14"/>
    <mergeCell ref="L13:L14"/>
    <mergeCell ref="M13:N13"/>
    <mergeCell ref="O13:O14"/>
    <mergeCell ref="M14:N14"/>
    <mergeCell ref="A11:A12"/>
    <mergeCell ref="B11:B12"/>
    <mergeCell ref="C11:C12"/>
    <mergeCell ref="D11:D12"/>
    <mergeCell ref="E11:E12"/>
    <mergeCell ref="H11:I12"/>
    <mergeCell ref="F8:G8"/>
    <mergeCell ref="M8:N8"/>
    <mergeCell ref="A9:A10"/>
    <mergeCell ref="B9:B10"/>
    <mergeCell ref="C9:C10"/>
    <mergeCell ref="D9:D10"/>
    <mergeCell ref="E9:E10"/>
    <mergeCell ref="H9:I10"/>
    <mergeCell ref="J9:J10"/>
    <mergeCell ref="K9:K10"/>
    <mergeCell ref="J11:J12"/>
    <mergeCell ref="K11:K12"/>
    <mergeCell ref="L11:L12"/>
    <mergeCell ref="M11:N11"/>
    <mergeCell ref="M4:N4"/>
    <mergeCell ref="F5:G5"/>
    <mergeCell ref="H5:I5"/>
    <mergeCell ref="M5:N5"/>
    <mergeCell ref="F6:G6"/>
    <mergeCell ref="H6:I6"/>
    <mergeCell ref="M6:N6"/>
    <mergeCell ref="H7:I7"/>
    <mergeCell ref="M7:N7"/>
    <mergeCell ref="A3:C3"/>
    <mergeCell ref="F3:H3"/>
    <mergeCell ref="J3:L3"/>
    <mergeCell ref="A4:A7"/>
    <mergeCell ref="B4:B7"/>
    <mergeCell ref="C4:C7"/>
    <mergeCell ref="D4:D7"/>
    <mergeCell ref="E4:E7"/>
    <mergeCell ref="F4:G4"/>
    <mergeCell ref="H4:I4"/>
    <mergeCell ref="K4:K7"/>
  </mergeCells>
  <pageMargins left="0.13" right="0.19" top="0.45" bottom="0.33" header="0.31496062992125984" footer="0.31496062992125984"/>
  <pageSetup paperSize="9" scale="97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5"/>
  <sheetViews>
    <sheetView zoomScaleNormal="100" workbookViewId="0">
      <selection activeCell="F39" sqref="F39"/>
    </sheetView>
  </sheetViews>
  <sheetFormatPr defaultRowHeight="14.4"/>
  <cols>
    <col min="1" max="1" width="10.88671875" bestFit="1" customWidth="1"/>
    <col min="2" max="2" width="13.88671875" bestFit="1" customWidth="1"/>
    <col min="3" max="4" width="10.88671875" customWidth="1"/>
    <col min="5" max="5" width="10.88671875" bestFit="1" customWidth="1"/>
    <col min="8" max="8" width="3" bestFit="1" customWidth="1"/>
    <col min="9" max="9" width="3.77734375" customWidth="1"/>
    <col min="10" max="10" width="7.33203125" customWidth="1"/>
    <col min="11" max="11" width="9.33203125" bestFit="1" customWidth="1"/>
    <col min="12" max="12" width="12.6640625" style="13" customWidth="1"/>
    <col min="15" max="15" width="9.6640625" bestFit="1" customWidth="1"/>
  </cols>
  <sheetData>
    <row r="1" spans="1:15">
      <c r="A1" s="11"/>
      <c r="B1" s="15"/>
      <c r="F1" s="11"/>
    </row>
    <row r="2" spans="1:15" ht="25.2">
      <c r="A2" s="35" t="s">
        <v>38</v>
      </c>
      <c r="B2" s="35"/>
      <c r="C2" s="35"/>
      <c r="D2" s="35"/>
      <c r="E2" s="35"/>
      <c r="F2" s="35"/>
      <c r="G2" s="35"/>
      <c r="H2" s="35"/>
      <c r="I2" s="35"/>
    </row>
    <row r="3" spans="1:15" ht="15" thickBot="1">
      <c r="A3" s="241" t="s">
        <v>65</v>
      </c>
      <c r="B3" s="241"/>
      <c r="C3" s="241"/>
      <c r="D3" s="21"/>
      <c r="F3" s="233" t="s">
        <v>66</v>
      </c>
      <c r="G3" s="233"/>
      <c r="H3" s="233"/>
      <c r="I3" s="1"/>
      <c r="J3" s="233" t="s">
        <v>67</v>
      </c>
      <c r="K3" s="233"/>
      <c r="L3" s="233"/>
    </row>
    <row r="4" spans="1:15" ht="18.75" customHeight="1">
      <c r="A4" s="222" t="s">
        <v>0</v>
      </c>
      <c r="B4" s="228" t="s">
        <v>1</v>
      </c>
      <c r="C4" s="213" t="s">
        <v>2</v>
      </c>
      <c r="D4" s="222" t="s">
        <v>41</v>
      </c>
      <c r="E4" s="222" t="s">
        <v>3</v>
      </c>
      <c r="F4" s="218" t="s">
        <v>4</v>
      </c>
      <c r="G4" s="219"/>
      <c r="H4" s="218" t="s">
        <v>6</v>
      </c>
      <c r="I4" s="219"/>
      <c r="J4" s="51"/>
      <c r="K4" s="213" t="s">
        <v>8</v>
      </c>
      <c r="L4" s="32"/>
      <c r="M4" s="218" t="s">
        <v>10</v>
      </c>
      <c r="N4" s="219"/>
      <c r="O4" s="55" t="s">
        <v>14</v>
      </c>
    </row>
    <row r="5" spans="1:15" ht="33" customHeight="1">
      <c r="A5" s="223"/>
      <c r="B5" s="229"/>
      <c r="C5" s="214"/>
      <c r="D5" s="223"/>
      <c r="E5" s="223"/>
      <c r="F5" s="220" t="s">
        <v>5</v>
      </c>
      <c r="G5" s="221"/>
      <c r="H5" s="220">
        <v>3.7</v>
      </c>
      <c r="I5" s="221"/>
      <c r="J5" s="52"/>
      <c r="K5" s="214"/>
      <c r="L5" s="33"/>
      <c r="M5" s="220" t="s">
        <v>11</v>
      </c>
      <c r="N5" s="221"/>
      <c r="O5" s="56" t="s">
        <v>15</v>
      </c>
    </row>
    <row r="6" spans="1:15" ht="16.5" customHeight="1">
      <c r="A6" s="223"/>
      <c r="B6" s="229"/>
      <c r="C6" s="214"/>
      <c r="D6" s="223"/>
      <c r="E6" s="223"/>
      <c r="F6" s="225"/>
      <c r="G6" s="226"/>
      <c r="H6" s="220" t="s">
        <v>7</v>
      </c>
      <c r="I6" s="221"/>
      <c r="J6" s="52"/>
      <c r="K6" s="214"/>
      <c r="L6" s="33"/>
      <c r="M6" s="220" t="s">
        <v>12</v>
      </c>
      <c r="N6" s="221"/>
      <c r="O6" s="56" t="s">
        <v>16</v>
      </c>
    </row>
    <row r="7" spans="1:15" ht="15" thickBot="1">
      <c r="A7" s="224"/>
      <c r="B7" s="230"/>
      <c r="C7" s="215"/>
      <c r="D7" s="224"/>
      <c r="E7" s="224"/>
      <c r="F7" s="5" t="s">
        <v>17</v>
      </c>
      <c r="G7" s="6" t="s">
        <v>18</v>
      </c>
      <c r="H7" s="225"/>
      <c r="I7" s="226"/>
      <c r="J7" s="53" t="s">
        <v>56</v>
      </c>
      <c r="K7" s="215"/>
      <c r="L7" s="34"/>
      <c r="M7" s="231" t="s">
        <v>13</v>
      </c>
      <c r="N7" s="232"/>
      <c r="O7" s="4"/>
    </row>
    <row r="8" spans="1:15" ht="15" thickBot="1">
      <c r="A8" s="52">
        <v>1</v>
      </c>
      <c r="B8" s="17">
        <v>2</v>
      </c>
      <c r="C8" s="56"/>
      <c r="D8" s="56"/>
      <c r="E8" s="56">
        <v>3</v>
      </c>
      <c r="F8" s="216">
        <v>4</v>
      </c>
      <c r="G8" s="227"/>
      <c r="H8" s="54">
        <v>8</v>
      </c>
      <c r="I8" s="31"/>
      <c r="J8" s="56">
        <v>10</v>
      </c>
      <c r="K8" s="56">
        <v>11</v>
      </c>
      <c r="L8" s="12">
        <v>12</v>
      </c>
      <c r="M8" s="216">
        <v>13</v>
      </c>
      <c r="N8" s="217"/>
      <c r="O8" s="56">
        <v>14</v>
      </c>
    </row>
    <row r="9" spans="1:15" ht="15.75" customHeight="1" thickBot="1">
      <c r="A9" s="193">
        <v>15</v>
      </c>
      <c r="B9" s="207" t="s">
        <v>36</v>
      </c>
      <c r="C9" s="193" t="s">
        <v>27</v>
      </c>
      <c r="D9" s="193" t="s">
        <v>68</v>
      </c>
      <c r="E9" s="211">
        <v>41414</v>
      </c>
      <c r="F9" s="50" t="s">
        <v>23</v>
      </c>
      <c r="G9" s="50" t="s">
        <v>40</v>
      </c>
      <c r="H9" s="237">
        <v>3.7</v>
      </c>
      <c r="I9" s="238"/>
      <c r="J9" s="193">
        <f>252*2</f>
        <v>504</v>
      </c>
      <c r="K9" s="193" t="s">
        <v>37</v>
      </c>
      <c r="L9" s="201">
        <f>H9*J9</f>
        <v>1864.8000000000002</v>
      </c>
      <c r="M9" s="205"/>
      <c r="N9" s="206"/>
      <c r="O9" s="193">
        <v>111539593</v>
      </c>
    </row>
    <row r="10" spans="1:15" ht="15" thickBot="1">
      <c r="A10" s="194"/>
      <c r="B10" s="208"/>
      <c r="C10" s="194"/>
      <c r="D10" s="194"/>
      <c r="E10" s="194"/>
      <c r="F10" s="50" t="s">
        <v>19</v>
      </c>
      <c r="G10" s="50" t="s">
        <v>21</v>
      </c>
      <c r="H10" s="239"/>
      <c r="I10" s="240"/>
      <c r="J10" s="194"/>
      <c r="K10" s="194"/>
      <c r="L10" s="202"/>
      <c r="M10" s="195"/>
      <c r="N10" s="196"/>
      <c r="O10" s="194"/>
    </row>
    <row r="11" spans="1:15" ht="15.75" customHeight="1" thickBot="1">
      <c r="A11" s="193">
        <v>16</v>
      </c>
      <c r="B11" s="207" t="s">
        <v>33</v>
      </c>
      <c r="C11" s="193" t="s">
        <v>34</v>
      </c>
      <c r="D11" s="193" t="s">
        <v>68</v>
      </c>
      <c r="E11" s="211">
        <v>41414</v>
      </c>
      <c r="F11" s="50" t="s">
        <v>23</v>
      </c>
      <c r="G11" s="50" t="s">
        <v>40</v>
      </c>
      <c r="H11" s="237">
        <v>3.7</v>
      </c>
      <c r="I11" s="238"/>
      <c r="J11" s="193">
        <v>316</v>
      </c>
      <c r="K11" s="203" t="s">
        <v>35</v>
      </c>
      <c r="L11" s="201">
        <f>H11*J11</f>
        <v>1169.2</v>
      </c>
      <c r="M11" s="205"/>
      <c r="N11" s="206"/>
      <c r="O11" s="193">
        <v>113546629</v>
      </c>
    </row>
    <row r="12" spans="1:15" ht="15.75" customHeight="1" thickBot="1">
      <c r="A12" s="194"/>
      <c r="B12" s="208"/>
      <c r="C12" s="194"/>
      <c r="D12" s="194"/>
      <c r="E12" s="194"/>
      <c r="F12" s="50" t="s">
        <v>19</v>
      </c>
      <c r="G12" s="50" t="s">
        <v>44</v>
      </c>
      <c r="H12" s="239"/>
      <c r="I12" s="240"/>
      <c r="J12" s="194"/>
      <c r="K12" s="204"/>
      <c r="L12" s="202"/>
      <c r="M12" s="195"/>
      <c r="N12" s="196"/>
      <c r="O12" s="194"/>
    </row>
    <row r="13" spans="1:15" ht="15.75" customHeight="1" thickBot="1">
      <c r="A13" s="193">
        <v>17</v>
      </c>
      <c r="B13" s="207" t="s">
        <v>69</v>
      </c>
      <c r="C13" s="193" t="s">
        <v>22</v>
      </c>
      <c r="D13" s="193" t="s">
        <v>68</v>
      </c>
      <c r="E13" s="211">
        <v>41414</v>
      </c>
      <c r="F13" s="50" t="s">
        <v>23</v>
      </c>
      <c r="G13" s="50" t="s">
        <v>45</v>
      </c>
      <c r="H13" s="237">
        <v>3.7</v>
      </c>
      <c r="I13" s="238"/>
      <c r="J13" s="193">
        <v>90</v>
      </c>
      <c r="K13" s="193" t="s">
        <v>71</v>
      </c>
      <c r="L13" s="201">
        <f>H13*J13</f>
        <v>333</v>
      </c>
      <c r="M13" s="205"/>
      <c r="N13" s="206"/>
      <c r="O13" s="193">
        <v>107382522</v>
      </c>
    </row>
    <row r="14" spans="1:15" ht="15.75" customHeight="1" thickBot="1">
      <c r="A14" s="194"/>
      <c r="B14" s="208"/>
      <c r="C14" s="194"/>
      <c r="D14" s="194"/>
      <c r="E14" s="194"/>
      <c r="F14" s="50" t="s">
        <v>19</v>
      </c>
      <c r="G14" s="50" t="s">
        <v>46</v>
      </c>
      <c r="H14" s="239"/>
      <c r="I14" s="240"/>
      <c r="J14" s="194"/>
      <c r="K14" s="194"/>
      <c r="L14" s="202"/>
      <c r="M14" s="195"/>
      <c r="N14" s="196"/>
      <c r="O14" s="194"/>
    </row>
    <row r="15" spans="1:15" ht="14.25" customHeight="1" thickBot="1">
      <c r="A15" s="193">
        <v>19</v>
      </c>
      <c r="B15" s="207" t="s">
        <v>28</v>
      </c>
      <c r="C15" s="193" t="s">
        <v>29</v>
      </c>
      <c r="D15" s="193" t="s">
        <v>68</v>
      </c>
      <c r="E15" s="211">
        <v>41414</v>
      </c>
      <c r="F15" s="50" t="s">
        <v>19</v>
      </c>
      <c r="G15" s="50" t="s">
        <v>20</v>
      </c>
      <c r="H15" s="237">
        <v>3.7</v>
      </c>
      <c r="I15" s="238"/>
      <c r="J15" s="193">
        <f>317*2</f>
        <v>634</v>
      </c>
      <c r="K15" s="193" t="s">
        <v>30</v>
      </c>
      <c r="L15" s="201">
        <f>H15*J15</f>
        <v>2345.8000000000002</v>
      </c>
      <c r="M15" s="205"/>
      <c r="N15" s="206"/>
      <c r="O15" s="193">
        <v>106510183</v>
      </c>
    </row>
    <row r="16" spans="1:15" ht="14.25" customHeight="1" thickBot="1">
      <c r="A16" s="194"/>
      <c r="B16" s="208"/>
      <c r="C16" s="194"/>
      <c r="D16" s="194"/>
      <c r="E16" s="194"/>
      <c r="F16" s="50" t="s">
        <v>23</v>
      </c>
      <c r="G16" s="50" t="s">
        <v>21</v>
      </c>
      <c r="H16" s="239"/>
      <c r="I16" s="240"/>
      <c r="J16" s="194"/>
      <c r="K16" s="194"/>
      <c r="L16" s="202"/>
      <c r="M16" s="195"/>
      <c r="N16" s="196"/>
      <c r="O16" s="194"/>
    </row>
    <row r="17" spans="1:15" ht="14.25" customHeight="1" thickBot="1">
      <c r="A17" s="193">
        <v>20</v>
      </c>
      <c r="B17" s="207" t="s">
        <v>36</v>
      </c>
      <c r="C17" s="193" t="s">
        <v>68</v>
      </c>
      <c r="D17" s="193" t="s">
        <v>70</v>
      </c>
      <c r="E17" s="211">
        <v>41414</v>
      </c>
      <c r="F17" s="58" t="s">
        <v>23</v>
      </c>
      <c r="G17" s="58" t="s">
        <v>40</v>
      </c>
      <c r="H17" s="237">
        <v>3.7</v>
      </c>
      <c r="I17" s="238"/>
      <c r="J17" s="193">
        <v>195</v>
      </c>
      <c r="K17" s="193" t="s">
        <v>37</v>
      </c>
      <c r="L17" s="201">
        <f>H17*J17</f>
        <v>721.5</v>
      </c>
      <c r="M17" s="205"/>
      <c r="N17" s="206"/>
      <c r="O17" s="193">
        <v>111539593</v>
      </c>
    </row>
    <row r="18" spans="1:15" ht="14.25" customHeight="1" thickBot="1">
      <c r="A18" s="194"/>
      <c r="B18" s="208"/>
      <c r="C18" s="194"/>
      <c r="D18" s="194"/>
      <c r="E18" s="194"/>
      <c r="F18" s="58" t="s">
        <v>19</v>
      </c>
      <c r="G18" s="58" t="s">
        <v>21</v>
      </c>
      <c r="H18" s="239"/>
      <c r="I18" s="240"/>
      <c r="J18" s="194"/>
      <c r="K18" s="194"/>
      <c r="L18" s="202"/>
      <c r="M18" s="195"/>
      <c r="N18" s="196"/>
      <c r="O18" s="194"/>
    </row>
    <row r="19" spans="1:15" ht="14.25" customHeight="1" thickBot="1">
      <c r="A19" s="193">
        <v>21</v>
      </c>
      <c r="B19" s="207"/>
      <c r="C19" s="193"/>
      <c r="D19" s="193"/>
      <c r="E19" s="211"/>
      <c r="F19" s="50" t="s">
        <v>19</v>
      </c>
      <c r="G19" s="50" t="s">
        <v>20</v>
      </c>
      <c r="H19" s="237">
        <v>3.7</v>
      </c>
      <c r="I19" s="238"/>
      <c r="J19" s="193">
        <v>0</v>
      </c>
      <c r="K19" s="193"/>
      <c r="L19" s="201">
        <f>H19*J19</f>
        <v>0</v>
      </c>
      <c r="M19" s="205"/>
      <c r="N19" s="206"/>
      <c r="O19" s="193"/>
    </row>
    <row r="20" spans="1:15" ht="14.25" customHeight="1" thickBot="1">
      <c r="A20" s="194"/>
      <c r="B20" s="208"/>
      <c r="C20" s="194"/>
      <c r="D20" s="194"/>
      <c r="E20" s="194"/>
      <c r="F20" s="50" t="s">
        <v>23</v>
      </c>
      <c r="G20" s="50" t="s">
        <v>21</v>
      </c>
      <c r="H20" s="239"/>
      <c r="I20" s="240"/>
      <c r="J20" s="194"/>
      <c r="K20" s="194"/>
      <c r="L20" s="202"/>
      <c r="M20" s="195"/>
      <c r="N20" s="196"/>
      <c r="O20" s="194"/>
    </row>
    <row r="21" spans="1:15" ht="14.25" customHeight="1" thickBot="1">
      <c r="A21" s="193">
        <v>22</v>
      </c>
      <c r="B21" s="207"/>
      <c r="C21" s="193"/>
      <c r="D21" s="193"/>
      <c r="E21" s="211"/>
      <c r="F21" s="50" t="s">
        <v>19</v>
      </c>
      <c r="G21" s="50" t="s">
        <v>20</v>
      </c>
      <c r="H21" s="237">
        <v>3.7</v>
      </c>
      <c r="I21" s="238"/>
      <c r="J21" s="193">
        <v>0</v>
      </c>
      <c r="K21" s="193"/>
      <c r="L21" s="201">
        <f>H21*J21</f>
        <v>0</v>
      </c>
      <c r="M21" s="205"/>
      <c r="N21" s="206"/>
      <c r="O21" s="193"/>
    </row>
    <row r="22" spans="1:15" ht="14.25" customHeight="1" thickBot="1">
      <c r="A22" s="194"/>
      <c r="B22" s="208"/>
      <c r="C22" s="194"/>
      <c r="D22" s="194"/>
      <c r="E22" s="194"/>
      <c r="F22" s="50" t="s">
        <v>23</v>
      </c>
      <c r="G22" s="50" t="s">
        <v>21</v>
      </c>
      <c r="H22" s="239"/>
      <c r="I22" s="240"/>
      <c r="J22" s="194"/>
      <c r="K22" s="194"/>
      <c r="L22" s="202"/>
      <c r="M22" s="195"/>
      <c r="N22" s="196"/>
      <c r="O22" s="194"/>
    </row>
    <row r="23" spans="1:15" ht="14.25" customHeight="1" thickBot="1">
      <c r="A23" s="193">
        <v>23</v>
      </c>
      <c r="B23" s="207"/>
      <c r="C23" s="193"/>
      <c r="D23" s="193"/>
      <c r="E23" s="211"/>
      <c r="F23" s="50" t="s">
        <v>19</v>
      </c>
      <c r="G23" s="50" t="s">
        <v>20</v>
      </c>
      <c r="H23" s="237">
        <v>3.7</v>
      </c>
      <c r="I23" s="238"/>
      <c r="J23" s="193">
        <v>0</v>
      </c>
      <c r="K23" s="203"/>
      <c r="L23" s="201">
        <f>H23*J23</f>
        <v>0</v>
      </c>
      <c r="M23" s="205"/>
      <c r="N23" s="206"/>
      <c r="O23" s="193"/>
    </row>
    <row r="24" spans="1:15" ht="14.25" customHeight="1" thickBot="1">
      <c r="A24" s="194"/>
      <c r="B24" s="208"/>
      <c r="C24" s="194"/>
      <c r="D24" s="194"/>
      <c r="E24" s="194"/>
      <c r="F24" s="50" t="s">
        <v>23</v>
      </c>
      <c r="G24" s="50" t="s">
        <v>21</v>
      </c>
      <c r="H24" s="239"/>
      <c r="I24" s="240"/>
      <c r="J24" s="194"/>
      <c r="K24" s="204"/>
      <c r="L24" s="202"/>
      <c r="M24" s="195"/>
      <c r="N24" s="196"/>
      <c r="O24" s="194"/>
    </row>
    <row r="25" spans="1:15" ht="14.25" customHeight="1" thickBot="1">
      <c r="A25" s="193">
        <v>24</v>
      </c>
      <c r="B25" s="207"/>
      <c r="C25" s="193"/>
      <c r="D25" s="193"/>
      <c r="E25" s="211"/>
      <c r="F25" s="50" t="s">
        <v>23</v>
      </c>
      <c r="G25" s="50" t="s">
        <v>51</v>
      </c>
      <c r="H25" s="237">
        <v>3.7</v>
      </c>
      <c r="I25" s="238"/>
      <c r="J25" s="193">
        <v>0</v>
      </c>
      <c r="K25" s="193"/>
      <c r="L25" s="201">
        <f>H25*J25</f>
        <v>0</v>
      </c>
      <c r="M25" s="205"/>
      <c r="N25" s="206"/>
      <c r="O25" s="193"/>
    </row>
    <row r="26" spans="1:15" ht="14.25" customHeight="1" thickBot="1">
      <c r="A26" s="194"/>
      <c r="B26" s="208"/>
      <c r="C26" s="194"/>
      <c r="D26" s="194"/>
      <c r="E26" s="194"/>
      <c r="F26" s="50" t="s">
        <v>19</v>
      </c>
      <c r="G26" s="50" t="s">
        <v>52</v>
      </c>
      <c r="H26" s="239"/>
      <c r="I26" s="240"/>
      <c r="J26" s="194"/>
      <c r="K26" s="194"/>
      <c r="L26" s="202"/>
      <c r="M26" s="195"/>
      <c r="N26" s="196"/>
      <c r="O26" s="194"/>
    </row>
    <row r="27" spans="1:15" ht="14.25" customHeight="1" thickBot="1">
      <c r="A27" s="193">
        <v>24</v>
      </c>
      <c r="B27" s="207"/>
      <c r="C27" s="193"/>
      <c r="D27" s="193"/>
      <c r="E27" s="211"/>
      <c r="F27" s="50" t="s">
        <v>23</v>
      </c>
      <c r="G27" s="50" t="s">
        <v>47</v>
      </c>
      <c r="H27" s="237">
        <v>3.7</v>
      </c>
      <c r="I27" s="238"/>
      <c r="J27" s="193">
        <v>0</v>
      </c>
      <c r="K27" s="193"/>
      <c r="L27" s="201">
        <f>H27*J27</f>
        <v>0</v>
      </c>
      <c r="M27" s="205"/>
      <c r="N27" s="206"/>
      <c r="O27" s="193"/>
    </row>
    <row r="28" spans="1:15" ht="14.25" customHeight="1" thickBot="1">
      <c r="A28" s="194"/>
      <c r="B28" s="208"/>
      <c r="C28" s="194"/>
      <c r="D28" s="194"/>
      <c r="E28" s="194"/>
      <c r="F28" s="50" t="s">
        <v>19</v>
      </c>
      <c r="G28" s="50" t="s">
        <v>21</v>
      </c>
      <c r="H28" s="239"/>
      <c r="I28" s="240"/>
      <c r="J28" s="194"/>
      <c r="K28" s="194"/>
      <c r="L28" s="202"/>
      <c r="M28" s="195"/>
      <c r="N28" s="196"/>
      <c r="O28" s="194"/>
    </row>
    <row r="29" spans="1:15" ht="7.2" customHeight="1">
      <c r="A29" s="9"/>
      <c r="B29" s="14"/>
      <c r="C29" s="9"/>
      <c r="D29" s="9"/>
      <c r="E29" s="9"/>
      <c r="F29" s="10"/>
      <c r="G29" s="209" t="s">
        <v>9</v>
      </c>
      <c r="H29" s="205"/>
      <c r="I29" s="206"/>
      <c r="J29" s="193"/>
      <c r="K29" s="193"/>
      <c r="L29" s="201">
        <f>SUM(L9:L28)</f>
        <v>6434.3</v>
      </c>
      <c r="M29" s="197"/>
      <c r="N29" s="198"/>
      <c r="O29" s="193"/>
    </row>
    <row r="30" spans="1:15" ht="14.25" customHeight="1" thickBot="1">
      <c r="A30" s="9"/>
      <c r="B30" s="14"/>
      <c r="C30" s="9"/>
      <c r="D30" s="9"/>
      <c r="E30" s="9"/>
      <c r="F30" s="9"/>
      <c r="G30" s="210"/>
      <c r="H30" s="195"/>
      <c r="I30" s="196"/>
      <c r="J30" s="194"/>
      <c r="K30" s="194"/>
      <c r="L30" s="202"/>
      <c r="M30" s="199"/>
      <c r="N30" s="200"/>
      <c r="O30" s="194"/>
    </row>
    <row r="31" spans="1:15" ht="15.75" customHeight="1">
      <c r="A31" s="11"/>
      <c r="B31" s="16"/>
    </row>
    <row r="32" spans="1:15" ht="15.75" customHeight="1">
      <c r="A32" s="11"/>
      <c r="B32" s="16"/>
    </row>
    <row r="33" spans="1:15">
      <c r="A33" s="234" t="s">
        <v>24</v>
      </c>
      <c r="B33" s="234"/>
      <c r="C33" s="234"/>
      <c r="D33" s="235" t="s">
        <v>25</v>
      </c>
      <c r="E33" s="235"/>
      <c r="F33" s="235"/>
      <c r="G33" s="235"/>
      <c r="H33" s="236" t="s">
        <v>26</v>
      </c>
      <c r="I33" s="236"/>
      <c r="J33" s="236"/>
      <c r="K33" s="236"/>
      <c r="L33" s="236"/>
    </row>
    <row r="34" spans="1:15">
      <c r="A34" s="11"/>
      <c r="B34" s="16"/>
    </row>
    <row r="35" spans="1:15">
      <c r="A35" s="23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25"/>
      <c r="N35" s="25"/>
      <c r="O35" s="25"/>
    </row>
  </sheetData>
  <mergeCells count="152">
    <mergeCell ref="A3:C3"/>
    <mergeCell ref="F3:H3"/>
    <mergeCell ref="J3:L3"/>
    <mergeCell ref="A4:A7"/>
    <mergeCell ref="B4:B7"/>
    <mergeCell ref="C4:C7"/>
    <mergeCell ref="D4:D7"/>
    <mergeCell ref="E4:E7"/>
    <mergeCell ref="F4:G4"/>
    <mergeCell ref="H4:I4"/>
    <mergeCell ref="K4:K7"/>
    <mergeCell ref="M4:N4"/>
    <mergeCell ref="F5:G5"/>
    <mergeCell ref="H5:I5"/>
    <mergeCell ref="M5:N5"/>
    <mergeCell ref="F6:G6"/>
    <mergeCell ref="H6:I6"/>
    <mergeCell ref="M6:N6"/>
    <mergeCell ref="H7:I7"/>
    <mergeCell ref="M7:N7"/>
    <mergeCell ref="A11:A12"/>
    <mergeCell ref="B11:B12"/>
    <mergeCell ref="C11:C12"/>
    <mergeCell ref="D11:D12"/>
    <mergeCell ref="E11:E12"/>
    <mergeCell ref="H11:I12"/>
    <mergeCell ref="F8:G8"/>
    <mergeCell ref="M8:N8"/>
    <mergeCell ref="A9:A10"/>
    <mergeCell ref="B9:B10"/>
    <mergeCell ref="C9:C10"/>
    <mergeCell ref="D9:D10"/>
    <mergeCell ref="E9:E10"/>
    <mergeCell ref="H9:I10"/>
    <mergeCell ref="J9:J10"/>
    <mergeCell ref="K9:K10"/>
    <mergeCell ref="J11:J12"/>
    <mergeCell ref="K11:K12"/>
    <mergeCell ref="L11:L12"/>
    <mergeCell ref="M11:N11"/>
    <mergeCell ref="O11:O12"/>
    <mergeCell ref="M12:N12"/>
    <mergeCell ref="L9:L10"/>
    <mergeCell ref="M9:N9"/>
    <mergeCell ref="O9:O10"/>
    <mergeCell ref="M10:N10"/>
    <mergeCell ref="J13:J14"/>
    <mergeCell ref="K13:K14"/>
    <mergeCell ref="L13:L14"/>
    <mergeCell ref="M13:N13"/>
    <mergeCell ref="O13:O14"/>
    <mergeCell ref="M14:N14"/>
    <mergeCell ref="A13:A14"/>
    <mergeCell ref="B13:B14"/>
    <mergeCell ref="C13:C14"/>
    <mergeCell ref="D13:D14"/>
    <mergeCell ref="E13:E14"/>
    <mergeCell ref="H13:I14"/>
    <mergeCell ref="J15:J16"/>
    <mergeCell ref="K15:K16"/>
    <mergeCell ref="L15:L16"/>
    <mergeCell ref="M15:N15"/>
    <mergeCell ref="O15:O16"/>
    <mergeCell ref="M16:N16"/>
    <mergeCell ref="A15:A16"/>
    <mergeCell ref="B15:B16"/>
    <mergeCell ref="C15:C16"/>
    <mergeCell ref="D15:D16"/>
    <mergeCell ref="E15:E16"/>
    <mergeCell ref="H15:I16"/>
    <mergeCell ref="J17:J18"/>
    <mergeCell ref="K17:K18"/>
    <mergeCell ref="L17:L18"/>
    <mergeCell ref="M17:N17"/>
    <mergeCell ref="O17:O18"/>
    <mergeCell ref="M18:N18"/>
    <mergeCell ref="A17:A18"/>
    <mergeCell ref="B17:B18"/>
    <mergeCell ref="C17:C18"/>
    <mergeCell ref="D17:D18"/>
    <mergeCell ref="E17:E18"/>
    <mergeCell ref="H17:I18"/>
    <mergeCell ref="J19:J20"/>
    <mergeCell ref="K19:K20"/>
    <mergeCell ref="L19:L20"/>
    <mergeCell ref="M19:N19"/>
    <mergeCell ref="O19:O20"/>
    <mergeCell ref="M20:N20"/>
    <mergeCell ref="A19:A20"/>
    <mergeCell ref="B19:B20"/>
    <mergeCell ref="C19:C20"/>
    <mergeCell ref="D19:D20"/>
    <mergeCell ref="E19:E20"/>
    <mergeCell ref="H19:I20"/>
    <mergeCell ref="J21:J22"/>
    <mergeCell ref="K21:K22"/>
    <mergeCell ref="L21:L22"/>
    <mergeCell ref="M21:N21"/>
    <mergeCell ref="O21:O22"/>
    <mergeCell ref="M22:N22"/>
    <mergeCell ref="A21:A22"/>
    <mergeCell ref="B21:B22"/>
    <mergeCell ref="C21:C22"/>
    <mergeCell ref="D21:D22"/>
    <mergeCell ref="E21:E22"/>
    <mergeCell ref="H21:I22"/>
    <mergeCell ref="J23:J24"/>
    <mergeCell ref="K23:K24"/>
    <mergeCell ref="L23:L24"/>
    <mergeCell ref="M23:N23"/>
    <mergeCell ref="O23:O24"/>
    <mergeCell ref="M24:N24"/>
    <mergeCell ref="A23:A24"/>
    <mergeCell ref="B23:B24"/>
    <mergeCell ref="C23:C24"/>
    <mergeCell ref="D23:D24"/>
    <mergeCell ref="E23:E24"/>
    <mergeCell ref="H23:I24"/>
    <mergeCell ref="J25:J26"/>
    <mergeCell ref="K25:K26"/>
    <mergeCell ref="L25:L26"/>
    <mergeCell ref="M25:N25"/>
    <mergeCell ref="O25:O26"/>
    <mergeCell ref="M26:N26"/>
    <mergeCell ref="A25:A26"/>
    <mergeCell ref="B25:B26"/>
    <mergeCell ref="C25:C26"/>
    <mergeCell ref="D25:D26"/>
    <mergeCell ref="E25:E26"/>
    <mergeCell ref="H25:I26"/>
    <mergeCell ref="J27:J28"/>
    <mergeCell ref="K27:K28"/>
    <mergeCell ref="L27:L28"/>
    <mergeCell ref="M27:N27"/>
    <mergeCell ref="O27:O28"/>
    <mergeCell ref="M28:N28"/>
    <mergeCell ref="A27:A28"/>
    <mergeCell ref="B27:B28"/>
    <mergeCell ref="C27:C28"/>
    <mergeCell ref="D27:D28"/>
    <mergeCell ref="E27:E28"/>
    <mergeCell ref="H27:I28"/>
    <mergeCell ref="O29:O30"/>
    <mergeCell ref="A33:C33"/>
    <mergeCell ref="D33:G33"/>
    <mergeCell ref="H33:L33"/>
    <mergeCell ref="G29:G30"/>
    <mergeCell ref="H29:I30"/>
    <mergeCell ref="J29:J30"/>
    <mergeCell ref="K29:K30"/>
    <mergeCell ref="L29:L30"/>
    <mergeCell ref="M29:N30"/>
  </mergeCells>
  <pageMargins left="0.13" right="0.19" top="0.45" bottom="0.33" header="0.31496062992125984" footer="0.31496062992125984"/>
  <pageSetup paperSize="9" scale="97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5"/>
  <sheetViews>
    <sheetView zoomScaleNormal="100" workbookViewId="0">
      <selection activeCell="K13" sqref="K13:K14"/>
    </sheetView>
  </sheetViews>
  <sheetFormatPr defaultRowHeight="14.4"/>
  <cols>
    <col min="1" max="1" width="10.88671875" bestFit="1" customWidth="1"/>
    <col min="2" max="2" width="13.88671875" bestFit="1" customWidth="1"/>
    <col min="3" max="4" width="10.88671875" customWidth="1"/>
    <col min="5" max="5" width="10.88671875" bestFit="1" customWidth="1"/>
    <col min="8" max="8" width="3" bestFit="1" customWidth="1"/>
    <col min="9" max="9" width="3.77734375" customWidth="1"/>
    <col min="10" max="10" width="7.33203125" customWidth="1"/>
    <col min="11" max="11" width="9.33203125" bestFit="1" customWidth="1"/>
    <col min="12" max="12" width="12.6640625" style="13" customWidth="1"/>
    <col min="15" max="15" width="9.6640625" bestFit="1" customWidth="1"/>
  </cols>
  <sheetData>
    <row r="1" spans="1:15">
      <c r="A1" s="11"/>
      <c r="B1" s="15"/>
      <c r="F1" s="11"/>
    </row>
    <row r="2" spans="1:15" ht="25.2">
      <c r="A2" s="35" t="s">
        <v>38</v>
      </c>
      <c r="B2" s="35"/>
      <c r="C2" s="35"/>
      <c r="D2" s="35"/>
      <c r="E2" s="35"/>
      <c r="F2" s="35"/>
      <c r="G2" s="35"/>
      <c r="H2" s="35"/>
      <c r="I2" s="35"/>
    </row>
    <row r="3" spans="1:15" ht="15" thickBot="1">
      <c r="A3" s="241" t="s">
        <v>72</v>
      </c>
      <c r="B3" s="241"/>
      <c r="C3" s="241"/>
      <c r="D3" s="21"/>
      <c r="F3" s="233" t="s">
        <v>73</v>
      </c>
      <c r="G3" s="233"/>
      <c r="H3" s="233"/>
      <c r="I3" s="1"/>
      <c r="J3" s="233" t="s">
        <v>74</v>
      </c>
      <c r="K3" s="233"/>
      <c r="L3" s="233"/>
    </row>
    <row r="4" spans="1:15" ht="18.75" customHeight="1">
      <c r="A4" s="222" t="s">
        <v>0</v>
      </c>
      <c r="B4" s="228" t="s">
        <v>1</v>
      </c>
      <c r="C4" s="213" t="s">
        <v>2</v>
      </c>
      <c r="D4" s="222" t="s">
        <v>41</v>
      </c>
      <c r="E4" s="222" t="s">
        <v>3</v>
      </c>
      <c r="F4" s="218" t="s">
        <v>4</v>
      </c>
      <c r="G4" s="219"/>
      <c r="H4" s="218" t="s">
        <v>6</v>
      </c>
      <c r="I4" s="219"/>
      <c r="J4" s="62"/>
      <c r="K4" s="213" t="s">
        <v>8</v>
      </c>
      <c r="L4" s="32"/>
      <c r="M4" s="218" t="s">
        <v>10</v>
      </c>
      <c r="N4" s="219"/>
      <c r="O4" s="61" t="s">
        <v>14</v>
      </c>
    </row>
    <row r="5" spans="1:15" ht="33" customHeight="1">
      <c r="A5" s="223"/>
      <c r="B5" s="229"/>
      <c r="C5" s="214"/>
      <c r="D5" s="223"/>
      <c r="E5" s="223"/>
      <c r="F5" s="220" t="s">
        <v>5</v>
      </c>
      <c r="G5" s="221"/>
      <c r="H5" s="220">
        <v>3.7</v>
      </c>
      <c r="I5" s="221"/>
      <c r="J5" s="63"/>
      <c r="K5" s="214"/>
      <c r="L5" s="33"/>
      <c r="M5" s="220" t="s">
        <v>11</v>
      </c>
      <c r="N5" s="221"/>
      <c r="O5" s="60" t="s">
        <v>15</v>
      </c>
    </row>
    <row r="6" spans="1:15" ht="16.5" customHeight="1">
      <c r="A6" s="223"/>
      <c r="B6" s="229"/>
      <c r="C6" s="214"/>
      <c r="D6" s="223"/>
      <c r="E6" s="223"/>
      <c r="F6" s="225"/>
      <c r="G6" s="226"/>
      <c r="H6" s="220" t="s">
        <v>7</v>
      </c>
      <c r="I6" s="221"/>
      <c r="J6" s="63"/>
      <c r="K6" s="214"/>
      <c r="L6" s="33"/>
      <c r="M6" s="220" t="s">
        <v>12</v>
      </c>
      <c r="N6" s="221"/>
      <c r="O6" s="60" t="s">
        <v>16</v>
      </c>
    </row>
    <row r="7" spans="1:15" ht="15" thickBot="1">
      <c r="A7" s="224"/>
      <c r="B7" s="230"/>
      <c r="C7" s="215"/>
      <c r="D7" s="224"/>
      <c r="E7" s="224"/>
      <c r="F7" s="5" t="s">
        <v>17</v>
      </c>
      <c r="G7" s="6" t="s">
        <v>18</v>
      </c>
      <c r="H7" s="225"/>
      <c r="I7" s="226"/>
      <c r="J7" s="64" t="s">
        <v>56</v>
      </c>
      <c r="K7" s="215"/>
      <c r="L7" s="34"/>
      <c r="M7" s="231" t="s">
        <v>13</v>
      </c>
      <c r="N7" s="232"/>
      <c r="O7" s="4"/>
    </row>
    <row r="8" spans="1:15" ht="15" thickBot="1">
      <c r="A8" s="63">
        <v>1</v>
      </c>
      <c r="B8" s="17">
        <v>2</v>
      </c>
      <c r="C8" s="60"/>
      <c r="D8" s="60"/>
      <c r="E8" s="60">
        <v>3</v>
      </c>
      <c r="F8" s="216">
        <v>4</v>
      </c>
      <c r="G8" s="227"/>
      <c r="H8" s="65">
        <v>8</v>
      </c>
      <c r="I8" s="31"/>
      <c r="J8" s="60">
        <v>10</v>
      </c>
      <c r="K8" s="60">
        <v>11</v>
      </c>
      <c r="L8" s="12">
        <v>12</v>
      </c>
      <c r="M8" s="216">
        <v>13</v>
      </c>
      <c r="N8" s="217"/>
      <c r="O8" s="60">
        <v>14</v>
      </c>
    </row>
    <row r="9" spans="1:15" ht="15.75" customHeight="1" thickBot="1">
      <c r="A9" s="193">
        <v>15</v>
      </c>
      <c r="B9" s="207" t="s">
        <v>36</v>
      </c>
      <c r="C9" s="193" t="s">
        <v>27</v>
      </c>
      <c r="D9" s="193" t="s">
        <v>29</v>
      </c>
      <c r="E9" s="211">
        <v>41421</v>
      </c>
      <c r="F9" s="59" t="s">
        <v>23</v>
      </c>
      <c r="G9" s="59" t="s">
        <v>40</v>
      </c>
      <c r="H9" s="237">
        <v>3.7</v>
      </c>
      <c r="I9" s="238"/>
      <c r="J9" s="193">
        <f>168*2</f>
        <v>336</v>
      </c>
      <c r="K9" s="193" t="s">
        <v>37</v>
      </c>
      <c r="L9" s="201">
        <f>H9*J9</f>
        <v>1243.2</v>
      </c>
      <c r="M9" s="205"/>
      <c r="N9" s="206"/>
      <c r="O9" s="193">
        <v>111539593</v>
      </c>
    </row>
    <row r="10" spans="1:15" ht="15" thickBot="1">
      <c r="A10" s="194"/>
      <c r="B10" s="208"/>
      <c r="C10" s="194"/>
      <c r="D10" s="194"/>
      <c r="E10" s="194"/>
      <c r="F10" s="59" t="s">
        <v>19</v>
      </c>
      <c r="G10" s="59" t="s">
        <v>21</v>
      </c>
      <c r="H10" s="239"/>
      <c r="I10" s="240"/>
      <c r="J10" s="194"/>
      <c r="K10" s="194"/>
      <c r="L10" s="202"/>
      <c r="M10" s="195"/>
      <c r="N10" s="196"/>
      <c r="O10" s="194"/>
    </row>
    <row r="11" spans="1:15" ht="15.75" customHeight="1" thickBot="1">
      <c r="A11" s="193">
        <v>16</v>
      </c>
      <c r="B11" s="207" t="s">
        <v>33</v>
      </c>
      <c r="C11" s="193" t="s">
        <v>34</v>
      </c>
      <c r="D11" s="193" t="s">
        <v>29</v>
      </c>
      <c r="E11" s="211">
        <v>41421</v>
      </c>
      <c r="F11" s="59" t="s">
        <v>23</v>
      </c>
      <c r="G11" s="59" t="s">
        <v>40</v>
      </c>
      <c r="H11" s="237">
        <v>3.7</v>
      </c>
      <c r="I11" s="238"/>
      <c r="J11" s="193">
        <f>167*2</f>
        <v>334</v>
      </c>
      <c r="K11" s="203" t="s">
        <v>35</v>
      </c>
      <c r="L11" s="201">
        <f>H11*J11</f>
        <v>1235.8</v>
      </c>
      <c r="M11" s="205"/>
      <c r="N11" s="206"/>
      <c r="O11" s="193">
        <v>113546629</v>
      </c>
    </row>
    <row r="12" spans="1:15" ht="15.75" customHeight="1" thickBot="1">
      <c r="A12" s="194"/>
      <c r="B12" s="208"/>
      <c r="C12" s="194"/>
      <c r="D12" s="194"/>
      <c r="E12" s="194"/>
      <c r="F12" s="59" t="s">
        <v>19</v>
      </c>
      <c r="G12" s="59" t="s">
        <v>44</v>
      </c>
      <c r="H12" s="239"/>
      <c r="I12" s="240"/>
      <c r="J12" s="194"/>
      <c r="K12" s="204"/>
      <c r="L12" s="202"/>
      <c r="M12" s="195"/>
      <c r="N12" s="196"/>
      <c r="O12" s="194"/>
    </row>
    <row r="13" spans="1:15" ht="15.75" customHeight="1" thickBot="1">
      <c r="A13" s="193">
        <v>17</v>
      </c>
      <c r="B13" s="207" t="s">
        <v>75</v>
      </c>
      <c r="C13" s="193" t="s">
        <v>22</v>
      </c>
      <c r="D13" s="193" t="s">
        <v>29</v>
      </c>
      <c r="E13" s="211">
        <v>41421</v>
      </c>
      <c r="F13" s="59" t="s">
        <v>23</v>
      </c>
      <c r="G13" s="59" t="s">
        <v>45</v>
      </c>
      <c r="H13" s="237">
        <v>3.7</v>
      </c>
      <c r="I13" s="238"/>
      <c r="J13" s="193">
        <f>365*2</f>
        <v>730</v>
      </c>
      <c r="K13" s="193" t="s">
        <v>77</v>
      </c>
      <c r="L13" s="201">
        <f>H13*J13</f>
        <v>2701</v>
      </c>
      <c r="M13" s="205"/>
      <c r="N13" s="206"/>
      <c r="O13" s="193">
        <v>110213480</v>
      </c>
    </row>
    <row r="14" spans="1:15" ht="15.75" customHeight="1" thickBot="1">
      <c r="A14" s="194"/>
      <c r="B14" s="208"/>
      <c r="C14" s="194"/>
      <c r="D14" s="194"/>
      <c r="E14" s="194"/>
      <c r="F14" s="59" t="s">
        <v>19</v>
      </c>
      <c r="G14" s="59" t="s">
        <v>46</v>
      </c>
      <c r="H14" s="239"/>
      <c r="I14" s="240"/>
      <c r="J14" s="194"/>
      <c r="K14" s="194"/>
      <c r="L14" s="202"/>
      <c r="M14" s="195"/>
      <c r="N14" s="196"/>
      <c r="O14" s="194"/>
    </row>
    <row r="15" spans="1:15" ht="14.25" customHeight="1" thickBot="1">
      <c r="A15" s="193">
        <v>19</v>
      </c>
      <c r="B15" s="207" t="s">
        <v>28</v>
      </c>
      <c r="C15" s="193" t="s">
        <v>76</v>
      </c>
      <c r="D15" s="193" t="s">
        <v>29</v>
      </c>
      <c r="E15" s="211">
        <v>41421</v>
      </c>
      <c r="F15" s="59" t="s">
        <v>19</v>
      </c>
      <c r="G15" s="59" t="s">
        <v>20</v>
      </c>
      <c r="H15" s="237">
        <v>3.7</v>
      </c>
      <c r="I15" s="238"/>
      <c r="J15" s="193">
        <f>300*2</f>
        <v>600</v>
      </c>
      <c r="K15" s="193" t="s">
        <v>30</v>
      </c>
      <c r="L15" s="201">
        <f>H15*J15</f>
        <v>2220</v>
      </c>
      <c r="M15" s="205"/>
      <c r="N15" s="206"/>
      <c r="O15" s="193">
        <v>106510183</v>
      </c>
    </row>
    <row r="16" spans="1:15" ht="14.25" customHeight="1" thickBot="1">
      <c r="A16" s="194"/>
      <c r="B16" s="208"/>
      <c r="C16" s="194"/>
      <c r="D16" s="194"/>
      <c r="E16" s="194"/>
      <c r="F16" s="59" t="s">
        <v>23</v>
      </c>
      <c r="G16" s="59" t="s">
        <v>21</v>
      </c>
      <c r="H16" s="239"/>
      <c r="I16" s="240"/>
      <c r="J16" s="194"/>
      <c r="K16" s="194"/>
      <c r="L16" s="202"/>
      <c r="M16" s="195"/>
      <c r="N16" s="196"/>
      <c r="O16" s="194"/>
    </row>
    <row r="17" spans="1:15" ht="14.25" customHeight="1" thickBot="1">
      <c r="A17" s="193">
        <v>20</v>
      </c>
      <c r="B17" s="207"/>
      <c r="C17" s="193"/>
      <c r="D17" s="193"/>
      <c r="E17" s="211"/>
      <c r="F17" s="59" t="s">
        <v>23</v>
      </c>
      <c r="G17" s="59" t="s">
        <v>40</v>
      </c>
      <c r="H17" s="237">
        <v>3.7</v>
      </c>
      <c r="I17" s="238"/>
      <c r="J17" s="193">
        <v>0</v>
      </c>
      <c r="K17" s="193"/>
      <c r="L17" s="201">
        <f>H17*J17</f>
        <v>0</v>
      </c>
      <c r="M17" s="205"/>
      <c r="N17" s="206"/>
      <c r="O17" s="193"/>
    </row>
    <row r="18" spans="1:15" ht="14.25" customHeight="1" thickBot="1">
      <c r="A18" s="194"/>
      <c r="B18" s="208"/>
      <c r="C18" s="194"/>
      <c r="D18" s="194"/>
      <c r="E18" s="194"/>
      <c r="F18" s="59" t="s">
        <v>19</v>
      </c>
      <c r="G18" s="59" t="s">
        <v>21</v>
      </c>
      <c r="H18" s="239"/>
      <c r="I18" s="240"/>
      <c r="J18" s="194"/>
      <c r="K18" s="194"/>
      <c r="L18" s="202"/>
      <c r="M18" s="195"/>
      <c r="N18" s="196"/>
      <c r="O18" s="194"/>
    </row>
    <row r="19" spans="1:15" ht="14.25" customHeight="1" thickBot="1">
      <c r="A19" s="193">
        <v>21</v>
      </c>
      <c r="B19" s="207"/>
      <c r="C19" s="193"/>
      <c r="D19" s="193"/>
      <c r="E19" s="211"/>
      <c r="F19" s="59" t="s">
        <v>19</v>
      </c>
      <c r="G19" s="59" t="s">
        <v>20</v>
      </c>
      <c r="H19" s="237">
        <v>3.7</v>
      </c>
      <c r="I19" s="238"/>
      <c r="J19" s="193">
        <v>0</v>
      </c>
      <c r="K19" s="193"/>
      <c r="L19" s="201">
        <f>H19*J19</f>
        <v>0</v>
      </c>
      <c r="M19" s="205"/>
      <c r="N19" s="206"/>
      <c r="O19" s="193"/>
    </row>
    <row r="20" spans="1:15" ht="14.25" customHeight="1" thickBot="1">
      <c r="A20" s="194"/>
      <c r="B20" s="208"/>
      <c r="C20" s="194"/>
      <c r="D20" s="194"/>
      <c r="E20" s="194"/>
      <c r="F20" s="59" t="s">
        <v>23</v>
      </c>
      <c r="G20" s="59" t="s">
        <v>21</v>
      </c>
      <c r="H20" s="239"/>
      <c r="I20" s="240"/>
      <c r="J20" s="194"/>
      <c r="K20" s="194"/>
      <c r="L20" s="202"/>
      <c r="M20" s="195"/>
      <c r="N20" s="196"/>
      <c r="O20" s="194"/>
    </row>
    <row r="21" spans="1:15" ht="14.25" customHeight="1" thickBot="1">
      <c r="A21" s="193">
        <v>22</v>
      </c>
      <c r="B21" s="207"/>
      <c r="C21" s="193"/>
      <c r="D21" s="193"/>
      <c r="E21" s="211"/>
      <c r="F21" s="59" t="s">
        <v>19</v>
      </c>
      <c r="G21" s="59" t="s">
        <v>20</v>
      </c>
      <c r="H21" s="237">
        <v>3.7</v>
      </c>
      <c r="I21" s="238"/>
      <c r="J21" s="193">
        <v>0</v>
      </c>
      <c r="K21" s="193"/>
      <c r="L21" s="201">
        <f>H21*J21</f>
        <v>0</v>
      </c>
      <c r="M21" s="205"/>
      <c r="N21" s="206"/>
      <c r="O21" s="193"/>
    </row>
    <row r="22" spans="1:15" ht="14.25" customHeight="1" thickBot="1">
      <c r="A22" s="194"/>
      <c r="B22" s="208"/>
      <c r="C22" s="194"/>
      <c r="D22" s="194"/>
      <c r="E22" s="194"/>
      <c r="F22" s="59" t="s">
        <v>23</v>
      </c>
      <c r="G22" s="59" t="s">
        <v>21</v>
      </c>
      <c r="H22" s="239"/>
      <c r="I22" s="240"/>
      <c r="J22" s="194"/>
      <c r="K22" s="194"/>
      <c r="L22" s="202"/>
      <c r="M22" s="195"/>
      <c r="N22" s="196"/>
      <c r="O22" s="194"/>
    </row>
    <row r="23" spans="1:15" ht="14.25" customHeight="1" thickBot="1">
      <c r="A23" s="193">
        <v>23</v>
      </c>
      <c r="B23" s="207"/>
      <c r="C23" s="193"/>
      <c r="D23" s="193"/>
      <c r="E23" s="211"/>
      <c r="F23" s="59" t="s">
        <v>19</v>
      </c>
      <c r="G23" s="59" t="s">
        <v>20</v>
      </c>
      <c r="H23" s="237">
        <v>3.7</v>
      </c>
      <c r="I23" s="238"/>
      <c r="J23" s="193">
        <v>0</v>
      </c>
      <c r="K23" s="203"/>
      <c r="L23" s="201">
        <f>H23*J23</f>
        <v>0</v>
      </c>
      <c r="M23" s="205"/>
      <c r="N23" s="206"/>
      <c r="O23" s="193"/>
    </row>
    <row r="24" spans="1:15" ht="14.25" customHeight="1" thickBot="1">
      <c r="A24" s="194"/>
      <c r="B24" s="208"/>
      <c r="C24" s="194"/>
      <c r="D24" s="194"/>
      <c r="E24" s="194"/>
      <c r="F24" s="59" t="s">
        <v>23</v>
      </c>
      <c r="G24" s="59" t="s">
        <v>21</v>
      </c>
      <c r="H24" s="239"/>
      <c r="I24" s="240"/>
      <c r="J24" s="194"/>
      <c r="K24" s="204"/>
      <c r="L24" s="202"/>
      <c r="M24" s="195"/>
      <c r="N24" s="196"/>
      <c r="O24" s="194"/>
    </row>
    <row r="25" spans="1:15" ht="14.25" customHeight="1" thickBot="1">
      <c r="A25" s="193">
        <v>24</v>
      </c>
      <c r="B25" s="207"/>
      <c r="C25" s="193"/>
      <c r="D25" s="193"/>
      <c r="E25" s="211"/>
      <c r="F25" s="59" t="s">
        <v>23</v>
      </c>
      <c r="G25" s="59" t="s">
        <v>51</v>
      </c>
      <c r="H25" s="237">
        <v>3.7</v>
      </c>
      <c r="I25" s="238"/>
      <c r="J25" s="193">
        <v>0</v>
      </c>
      <c r="K25" s="193"/>
      <c r="L25" s="201">
        <f>H25*J25</f>
        <v>0</v>
      </c>
      <c r="M25" s="205"/>
      <c r="N25" s="206"/>
      <c r="O25" s="193"/>
    </row>
    <row r="26" spans="1:15" ht="14.25" customHeight="1" thickBot="1">
      <c r="A26" s="194"/>
      <c r="B26" s="208"/>
      <c r="C26" s="194"/>
      <c r="D26" s="194"/>
      <c r="E26" s="194"/>
      <c r="F26" s="59" t="s">
        <v>19</v>
      </c>
      <c r="G26" s="59" t="s">
        <v>52</v>
      </c>
      <c r="H26" s="239"/>
      <c r="I26" s="240"/>
      <c r="J26" s="194"/>
      <c r="K26" s="194"/>
      <c r="L26" s="202"/>
      <c r="M26" s="195"/>
      <c r="N26" s="196"/>
      <c r="O26" s="194"/>
    </row>
    <row r="27" spans="1:15" ht="14.25" customHeight="1" thickBot="1">
      <c r="A27" s="193">
        <v>24</v>
      </c>
      <c r="B27" s="207"/>
      <c r="C27" s="193"/>
      <c r="D27" s="193"/>
      <c r="E27" s="211"/>
      <c r="F27" s="59" t="s">
        <v>23</v>
      </c>
      <c r="G27" s="59" t="s">
        <v>47</v>
      </c>
      <c r="H27" s="237">
        <v>3.7</v>
      </c>
      <c r="I27" s="238"/>
      <c r="J27" s="193">
        <v>0</v>
      </c>
      <c r="K27" s="193"/>
      <c r="L27" s="201">
        <f>H27*J27</f>
        <v>0</v>
      </c>
      <c r="M27" s="205"/>
      <c r="N27" s="206"/>
      <c r="O27" s="193"/>
    </row>
    <row r="28" spans="1:15" ht="14.25" customHeight="1" thickBot="1">
      <c r="A28" s="194"/>
      <c r="B28" s="208"/>
      <c r="C28" s="194"/>
      <c r="D28" s="194"/>
      <c r="E28" s="194"/>
      <c r="F28" s="59" t="s">
        <v>19</v>
      </c>
      <c r="G28" s="59" t="s">
        <v>21</v>
      </c>
      <c r="H28" s="239"/>
      <c r="I28" s="240"/>
      <c r="J28" s="194"/>
      <c r="K28" s="194"/>
      <c r="L28" s="202"/>
      <c r="M28" s="195"/>
      <c r="N28" s="196"/>
      <c r="O28" s="194"/>
    </row>
    <row r="29" spans="1:15" ht="7.2" customHeight="1">
      <c r="A29" s="9"/>
      <c r="B29" s="14"/>
      <c r="C29" s="9"/>
      <c r="D29" s="9"/>
      <c r="E29" s="9"/>
      <c r="F29" s="10"/>
      <c r="G29" s="209" t="s">
        <v>9</v>
      </c>
      <c r="H29" s="205"/>
      <c r="I29" s="206"/>
      <c r="J29" s="193"/>
      <c r="K29" s="193"/>
      <c r="L29" s="201">
        <f>SUM(L9:L28)</f>
        <v>7400</v>
      </c>
      <c r="M29" s="197"/>
      <c r="N29" s="198"/>
      <c r="O29" s="193"/>
    </row>
    <row r="30" spans="1:15" ht="14.25" customHeight="1" thickBot="1">
      <c r="A30" s="9"/>
      <c r="B30" s="14"/>
      <c r="C30" s="9"/>
      <c r="D30" s="9"/>
      <c r="E30" s="9"/>
      <c r="F30" s="9"/>
      <c r="G30" s="210"/>
      <c r="H30" s="195"/>
      <c r="I30" s="196"/>
      <c r="J30" s="194"/>
      <c r="K30" s="194"/>
      <c r="L30" s="202"/>
      <c r="M30" s="199"/>
      <c r="N30" s="200"/>
      <c r="O30" s="194"/>
    </row>
    <row r="31" spans="1:15" ht="15.75" customHeight="1">
      <c r="A31" s="11"/>
      <c r="B31" s="16"/>
    </row>
    <row r="32" spans="1:15" ht="15.75" customHeight="1">
      <c r="A32" s="11"/>
      <c r="B32" s="16"/>
    </row>
    <row r="33" spans="1:15">
      <c r="A33" s="234" t="s">
        <v>24</v>
      </c>
      <c r="B33" s="234"/>
      <c r="C33" s="234"/>
      <c r="D33" s="235" t="s">
        <v>25</v>
      </c>
      <c r="E33" s="235"/>
      <c r="F33" s="235"/>
      <c r="G33" s="235"/>
      <c r="H33" s="236" t="s">
        <v>26</v>
      </c>
      <c r="I33" s="236"/>
      <c r="J33" s="236"/>
      <c r="K33" s="236"/>
      <c r="L33" s="236"/>
    </row>
    <row r="34" spans="1:15">
      <c r="A34" s="11"/>
      <c r="B34" s="16"/>
    </row>
    <row r="35" spans="1:15">
      <c r="A35" s="23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25"/>
      <c r="N35" s="25"/>
      <c r="O35" s="25"/>
    </row>
  </sheetData>
  <mergeCells count="152">
    <mergeCell ref="O29:O30"/>
    <mergeCell ref="A33:C33"/>
    <mergeCell ref="D33:G33"/>
    <mergeCell ref="H33:L33"/>
    <mergeCell ref="G29:G30"/>
    <mergeCell ref="H29:I30"/>
    <mergeCell ref="J29:J30"/>
    <mergeCell ref="K29:K30"/>
    <mergeCell ref="L29:L30"/>
    <mergeCell ref="M29:N30"/>
    <mergeCell ref="J27:J28"/>
    <mergeCell ref="K27:K28"/>
    <mergeCell ref="L27:L28"/>
    <mergeCell ref="M27:N27"/>
    <mergeCell ref="O27:O28"/>
    <mergeCell ref="M28:N28"/>
    <mergeCell ref="A27:A28"/>
    <mergeCell ref="B27:B28"/>
    <mergeCell ref="C27:C28"/>
    <mergeCell ref="D27:D28"/>
    <mergeCell ref="E27:E28"/>
    <mergeCell ref="H27:I28"/>
    <mergeCell ref="J25:J26"/>
    <mergeCell ref="K25:K26"/>
    <mergeCell ref="L25:L26"/>
    <mergeCell ref="M25:N25"/>
    <mergeCell ref="O25:O26"/>
    <mergeCell ref="M26:N26"/>
    <mergeCell ref="A25:A26"/>
    <mergeCell ref="B25:B26"/>
    <mergeCell ref="C25:C26"/>
    <mergeCell ref="D25:D26"/>
    <mergeCell ref="E25:E26"/>
    <mergeCell ref="H25:I26"/>
    <mergeCell ref="J23:J24"/>
    <mergeCell ref="K23:K24"/>
    <mergeCell ref="L23:L24"/>
    <mergeCell ref="M23:N23"/>
    <mergeCell ref="O23:O24"/>
    <mergeCell ref="M24:N24"/>
    <mergeCell ref="A23:A24"/>
    <mergeCell ref="B23:B24"/>
    <mergeCell ref="C23:C24"/>
    <mergeCell ref="D23:D24"/>
    <mergeCell ref="E23:E24"/>
    <mergeCell ref="H23:I24"/>
    <mergeCell ref="J21:J22"/>
    <mergeCell ref="K21:K22"/>
    <mergeCell ref="L21:L22"/>
    <mergeCell ref="M21:N21"/>
    <mergeCell ref="O21:O22"/>
    <mergeCell ref="M22:N22"/>
    <mergeCell ref="A21:A22"/>
    <mergeCell ref="B21:B22"/>
    <mergeCell ref="C21:C22"/>
    <mergeCell ref="D21:D22"/>
    <mergeCell ref="E21:E22"/>
    <mergeCell ref="H21:I22"/>
    <mergeCell ref="J19:J20"/>
    <mergeCell ref="K19:K20"/>
    <mergeCell ref="L19:L20"/>
    <mergeCell ref="M19:N19"/>
    <mergeCell ref="O19:O20"/>
    <mergeCell ref="M20:N20"/>
    <mergeCell ref="A19:A20"/>
    <mergeCell ref="B19:B20"/>
    <mergeCell ref="C19:C20"/>
    <mergeCell ref="D19:D20"/>
    <mergeCell ref="E19:E20"/>
    <mergeCell ref="H19:I20"/>
    <mergeCell ref="J17:J18"/>
    <mergeCell ref="K17:K18"/>
    <mergeCell ref="L17:L18"/>
    <mergeCell ref="M17:N17"/>
    <mergeCell ref="O17:O18"/>
    <mergeCell ref="M18:N18"/>
    <mergeCell ref="A17:A18"/>
    <mergeCell ref="B17:B18"/>
    <mergeCell ref="C17:C18"/>
    <mergeCell ref="D17:D18"/>
    <mergeCell ref="E17:E18"/>
    <mergeCell ref="H17:I18"/>
    <mergeCell ref="M15:N15"/>
    <mergeCell ref="O15:O16"/>
    <mergeCell ref="M16:N16"/>
    <mergeCell ref="A15:A16"/>
    <mergeCell ref="B15:B16"/>
    <mergeCell ref="C15:C16"/>
    <mergeCell ref="D15:D16"/>
    <mergeCell ref="E15:E16"/>
    <mergeCell ref="H15:I16"/>
    <mergeCell ref="A13:A14"/>
    <mergeCell ref="B13:B14"/>
    <mergeCell ref="C13:C14"/>
    <mergeCell ref="D13:D14"/>
    <mergeCell ref="E13:E14"/>
    <mergeCell ref="H13:I14"/>
    <mergeCell ref="J15:J16"/>
    <mergeCell ref="K15:K16"/>
    <mergeCell ref="L15:L16"/>
    <mergeCell ref="O11:O12"/>
    <mergeCell ref="M12:N12"/>
    <mergeCell ref="L9:L10"/>
    <mergeCell ref="M9:N9"/>
    <mergeCell ref="O9:O10"/>
    <mergeCell ref="M10:N10"/>
    <mergeCell ref="J13:J14"/>
    <mergeCell ref="K13:K14"/>
    <mergeCell ref="L13:L14"/>
    <mergeCell ref="M13:N13"/>
    <mergeCell ref="O13:O14"/>
    <mergeCell ref="M14:N14"/>
    <mergeCell ref="A11:A12"/>
    <mergeCell ref="B11:B12"/>
    <mergeCell ref="C11:C12"/>
    <mergeCell ref="D11:D12"/>
    <mergeCell ref="E11:E12"/>
    <mergeCell ref="H11:I12"/>
    <mergeCell ref="F8:G8"/>
    <mergeCell ref="M8:N8"/>
    <mergeCell ref="A9:A10"/>
    <mergeCell ref="B9:B10"/>
    <mergeCell ref="C9:C10"/>
    <mergeCell ref="D9:D10"/>
    <mergeCell ref="E9:E10"/>
    <mergeCell ref="H9:I10"/>
    <mergeCell ref="J9:J10"/>
    <mergeCell ref="K9:K10"/>
    <mergeCell ref="J11:J12"/>
    <mergeCell ref="K11:K12"/>
    <mergeCell ref="L11:L12"/>
    <mergeCell ref="M11:N11"/>
    <mergeCell ref="M4:N4"/>
    <mergeCell ref="F5:G5"/>
    <mergeCell ref="H5:I5"/>
    <mergeCell ref="M5:N5"/>
    <mergeCell ref="F6:G6"/>
    <mergeCell ref="H6:I6"/>
    <mergeCell ref="M6:N6"/>
    <mergeCell ref="H7:I7"/>
    <mergeCell ref="M7:N7"/>
    <mergeCell ref="A3:C3"/>
    <mergeCell ref="F3:H3"/>
    <mergeCell ref="J3:L3"/>
    <mergeCell ref="A4:A7"/>
    <mergeCell ref="B4:B7"/>
    <mergeCell ref="C4:C7"/>
    <mergeCell ref="D4:D7"/>
    <mergeCell ref="E4:E7"/>
    <mergeCell ref="F4:G4"/>
    <mergeCell ref="H4:I4"/>
    <mergeCell ref="K4:K7"/>
  </mergeCells>
  <pageMargins left="0.13" right="0.19" top="0.45" bottom="0.33" header="0.31496062992125984" footer="0.31496062992125984"/>
  <pageSetup paperSize="9" scale="97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5"/>
  <sheetViews>
    <sheetView topLeftCell="A4" zoomScaleNormal="100" workbookViewId="0">
      <selection activeCell="B11" sqref="B11:O12"/>
    </sheetView>
  </sheetViews>
  <sheetFormatPr defaultRowHeight="14.4"/>
  <cols>
    <col min="1" max="1" width="10.88671875" bestFit="1" customWidth="1"/>
    <col min="2" max="2" width="15" bestFit="1" customWidth="1"/>
    <col min="3" max="4" width="10.88671875" customWidth="1"/>
    <col min="5" max="5" width="10.88671875" bestFit="1" customWidth="1"/>
    <col min="8" max="8" width="3" bestFit="1" customWidth="1"/>
    <col min="9" max="9" width="3.77734375" customWidth="1"/>
    <col min="10" max="10" width="7.33203125" customWidth="1"/>
    <col min="11" max="11" width="9.33203125" bestFit="1" customWidth="1"/>
    <col min="12" max="12" width="12.6640625" style="13" customWidth="1"/>
    <col min="15" max="15" width="9.6640625" bestFit="1" customWidth="1"/>
  </cols>
  <sheetData>
    <row r="1" spans="1:15">
      <c r="A1" s="11"/>
      <c r="B1" s="15"/>
      <c r="F1" s="11"/>
    </row>
    <row r="2" spans="1:15" ht="25.2">
      <c r="A2" s="35" t="s">
        <v>38</v>
      </c>
      <c r="B2" s="35"/>
      <c r="C2" s="35"/>
      <c r="D2" s="35"/>
      <c r="E2" s="35"/>
      <c r="F2" s="35"/>
      <c r="G2" s="35"/>
      <c r="H2" s="35"/>
      <c r="I2" s="35"/>
    </row>
    <row r="3" spans="1:15" ht="15" thickBot="1">
      <c r="A3" s="241" t="s">
        <v>78</v>
      </c>
      <c r="B3" s="241"/>
      <c r="C3" s="241"/>
      <c r="D3" s="21"/>
      <c r="F3" s="233" t="s">
        <v>79</v>
      </c>
      <c r="G3" s="233"/>
      <c r="H3" s="233"/>
      <c r="I3" s="1"/>
      <c r="J3" s="233" t="s">
        <v>80</v>
      </c>
      <c r="K3" s="233"/>
      <c r="L3" s="233"/>
    </row>
    <row r="4" spans="1:15" ht="18.75" customHeight="1">
      <c r="A4" s="222" t="s">
        <v>0</v>
      </c>
      <c r="B4" s="228" t="s">
        <v>1</v>
      </c>
      <c r="C4" s="213" t="s">
        <v>2</v>
      </c>
      <c r="D4" s="222" t="s">
        <v>41</v>
      </c>
      <c r="E4" s="222" t="s">
        <v>3</v>
      </c>
      <c r="F4" s="218" t="s">
        <v>4</v>
      </c>
      <c r="G4" s="219"/>
      <c r="H4" s="218" t="s">
        <v>6</v>
      </c>
      <c r="I4" s="219"/>
      <c r="J4" s="69"/>
      <c r="K4" s="213" t="s">
        <v>8</v>
      </c>
      <c r="L4" s="32"/>
      <c r="M4" s="218" t="s">
        <v>10</v>
      </c>
      <c r="N4" s="219"/>
      <c r="O4" s="68" t="s">
        <v>14</v>
      </c>
    </row>
    <row r="5" spans="1:15" ht="33" customHeight="1">
      <c r="A5" s="223"/>
      <c r="B5" s="229"/>
      <c r="C5" s="214"/>
      <c r="D5" s="223"/>
      <c r="E5" s="223"/>
      <c r="F5" s="220" t="s">
        <v>5</v>
      </c>
      <c r="G5" s="221"/>
      <c r="H5" s="220">
        <v>3.7</v>
      </c>
      <c r="I5" s="221"/>
      <c r="J5" s="70"/>
      <c r="K5" s="214"/>
      <c r="L5" s="33"/>
      <c r="M5" s="220" t="s">
        <v>11</v>
      </c>
      <c r="N5" s="221"/>
      <c r="O5" s="67" t="s">
        <v>15</v>
      </c>
    </row>
    <row r="6" spans="1:15" ht="16.5" customHeight="1">
      <c r="A6" s="223"/>
      <c r="B6" s="229"/>
      <c r="C6" s="214"/>
      <c r="D6" s="223"/>
      <c r="E6" s="223"/>
      <c r="F6" s="225"/>
      <c r="G6" s="226"/>
      <c r="H6" s="220" t="s">
        <v>7</v>
      </c>
      <c r="I6" s="221"/>
      <c r="J6" s="70"/>
      <c r="K6" s="214"/>
      <c r="L6" s="33"/>
      <c r="M6" s="220" t="s">
        <v>12</v>
      </c>
      <c r="N6" s="221"/>
      <c r="O6" s="67" t="s">
        <v>16</v>
      </c>
    </row>
    <row r="7" spans="1:15" ht="15" thickBot="1">
      <c r="A7" s="224"/>
      <c r="B7" s="230"/>
      <c r="C7" s="215"/>
      <c r="D7" s="224"/>
      <c r="E7" s="224"/>
      <c r="F7" s="5" t="s">
        <v>17</v>
      </c>
      <c r="G7" s="6" t="s">
        <v>18</v>
      </c>
      <c r="H7" s="225"/>
      <c r="I7" s="226"/>
      <c r="J7" s="71" t="s">
        <v>56</v>
      </c>
      <c r="K7" s="215"/>
      <c r="L7" s="34"/>
      <c r="M7" s="231" t="s">
        <v>13</v>
      </c>
      <c r="N7" s="232"/>
      <c r="O7" s="4"/>
    </row>
    <row r="8" spans="1:15" ht="15" thickBot="1">
      <c r="A8" s="70">
        <v>1</v>
      </c>
      <c r="B8" s="17">
        <v>2</v>
      </c>
      <c r="C8" s="67"/>
      <c r="D8" s="67"/>
      <c r="E8" s="67">
        <v>3</v>
      </c>
      <c r="F8" s="216">
        <v>4</v>
      </c>
      <c r="G8" s="227"/>
      <c r="H8" s="72">
        <v>8</v>
      </c>
      <c r="I8" s="31"/>
      <c r="J8" s="67">
        <v>10</v>
      </c>
      <c r="K8" s="67">
        <v>11</v>
      </c>
      <c r="L8" s="12">
        <v>12</v>
      </c>
      <c r="M8" s="216">
        <v>13</v>
      </c>
      <c r="N8" s="217"/>
      <c r="O8" s="67">
        <v>14</v>
      </c>
    </row>
    <row r="9" spans="1:15" ht="15.75" customHeight="1" thickBot="1">
      <c r="A9" s="193">
        <v>15</v>
      </c>
      <c r="B9" s="207" t="s">
        <v>36</v>
      </c>
      <c r="C9" s="193" t="s">
        <v>27</v>
      </c>
      <c r="D9" s="193" t="s">
        <v>82</v>
      </c>
      <c r="E9" s="211">
        <v>41428</v>
      </c>
      <c r="F9" s="66" t="s">
        <v>23</v>
      </c>
      <c r="G9" s="66" t="s">
        <v>40</v>
      </c>
      <c r="H9" s="237">
        <v>3.7</v>
      </c>
      <c r="I9" s="238"/>
      <c r="J9" s="193">
        <f>285*2</f>
        <v>570</v>
      </c>
      <c r="K9" s="193" t="s">
        <v>37</v>
      </c>
      <c r="L9" s="201">
        <f>H9*J9</f>
        <v>2109</v>
      </c>
      <c r="M9" s="205"/>
      <c r="N9" s="206"/>
      <c r="O9" s="193">
        <v>111539593</v>
      </c>
    </row>
    <row r="10" spans="1:15" ht="15" thickBot="1">
      <c r="A10" s="194"/>
      <c r="B10" s="208"/>
      <c r="C10" s="194"/>
      <c r="D10" s="194"/>
      <c r="E10" s="194"/>
      <c r="F10" s="66" t="s">
        <v>19</v>
      </c>
      <c r="G10" s="66" t="s">
        <v>21</v>
      </c>
      <c r="H10" s="239"/>
      <c r="I10" s="240"/>
      <c r="J10" s="194"/>
      <c r="K10" s="194"/>
      <c r="L10" s="202"/>
      <c r="M10" s="195"/>
      <c r="N10" s="196"/>
      <c r="O10" s="194"/>
    </row>
    <row r="11" spans="1:15" ht="15.75" customHeight="1" thickBot="1">
      <c r="A11" s="193">
        <v>16</v>
      </c>
      <c r="B11" s="207" t="s">
        <v>33</v>
      </c>
      <c r="C11" s="193" t="s">
        <v>34</v>
      </c>
      <c r="D11" s="193" t="s">
        <v>76</v>
      </c>
      <c r="E11" s="211">
        <v>41428</v>
      </c>
      <c r="F11" s="66" t="s">
        <v>23</v>
      </c>
      <c r="G11" s="66" t="s">
        <v>40</v>
      </c>
      <c r="H11" s="237">
        <v>3.7</v>
      </c>
      <c r="I11" s="238"/>
      <c r="J11" s="193">
        <f>135*2</f>
        <v>270</v>
      </c>
      <c r="K11" s="203" t="s">
        <v>35</v>
      </c>
      <c r="L11" s="201">
        <f>H11*J11</f>
        <v>999</v>
      </c>
      <c r="M11" s="205"/>
      <c r="N11" s="206"/>
      <c r="O11" s="193">
        <v>113546629</v>
      </c>
    </row>
    <row r="12" spans="1:15" ht="15.75" customHeight="1" thickBot="1">
      <c r="A12" s="194"/>
      <c r="B12" s="208"/>
      <c r="C12" s="194"/>
      <c r="D12" s="194"/>
      <c r="E12" s="194"/>
      <c r="F12" s="66" t="s">
        <v>19</v>
      </c>
      <c r="G12" s="66" t="s">
        <v>21</v>
      </c>
      <c r="H12" s="239"/>
      <c r="I12" s="240"/>
      <c r="J12" s="194"/>
      <c r="K12" s="204"/>
      <c r="L12" s="202"/>
      <c r="M12" s="195"/>
      <c r="N12" s="196"/>
      <c r="O12" s="194"/>
    </row>
    <row r="13" spans="1:15" ht="15.75" customHeight="1" thickBot="1">
      <c r="A13" s="193">
        <v>17</v>
      </c>
      <c r="B13" s="207" t="s">
        <v>69</v>
      </c>
      <c r="C13" s="193" t="s">
        <v>22</v>
      </c>
      <c r="D13" s="193" t="s">
        <v>76</v>
      </c>
      <c r="E13" s="211">
        <v>41428</v>
      </c>
      <c r="F13" s="66" t="s">
        <v>23</v>
      </c>
      <c r="G13" s="66" t="s">
        <v>40</v>
      </c>
      <c r="H13" s="237">
        <v>3.7</v>
      </c>
      <c r="I13" s="238"/>
      <c r="J13" s="193">
        <f>54*2</f>
        <v>108</v>
      </c>
      <c r="K13" s="193" t="s">
        <v>71</v>
      </c>
      <c r="L13" s="201">
        <f>H13*J13</f>
        <v>399.6</v>
      </c>
      <c r="M13" s="205"/>
      <c r="N13" s="206"/>
      <c r="O13" s="193">
        <v>107382522</v>
      </c>
    </row>
    <row r="14" spans="1:15" ht="15.75" customHeight="1" thickBot="1">
      <c r="A14" s="194"/>
      <c r="B14" s="208"/>
      <c r="C14" s="194"/>
      <c r="D14" s="194"/>
      <c r="E14" s="194"/>
      <c r="F14" s="66" t="s">
        <v>19</v>
      </c>
      <c r="G14" s="66" t="s">
        <v>21</v>
      </c>
      <c r="H14" s="239"/>
      <c r="I14" s="240"/>
      <c r="J14" s="194"/>
      <c r="K14" s="194"/>
      <c r="L14" s="202"/>
      <c r="M14" s="195"/>
      <c r="N14" s="196"/>
      <c r="O14" s="194"/>
    </row>
    <row r="15" spans="1:15" ht="14.25" customHeight="1" thickBot="1">
      <c r="A15" s="193">
        <v>19</v>
      </c>
      <c r="B15" s="207" t="s">
        <v>28</v>
      </c>
      <c r="C15" s="193" t="s">
        <v>29</v>
      </c>
      <c r="D15" s="193" t="s">
        <v>76</v>
      </c>
      <c r="E15" s="211">
        <v>41428</v>
      </c>
      <c r="F15" s="66" t="s">
        <v>19</v>
      </c>
      <c r="G15" s="66" t="s">
        <v>40</v>
      </c>
      <c r="H15" s="237">
        <v>3.7</v>
      </c>
      <c r="I15" s="238"/>
      <c r="J15" s="193">
        <f>299*2</f>
        <v>598</v>
      </c>
      <c r="K15" s="193" t="s">
        <v>30</v>
      </c>
      <c r="L15" s="201">
        <f>H15*J15</f>
        <v>2212.6</v>
      </c>
      <c r="M15" s="205"/>
      <c r="N15" s="206"/>
      <c r="O15" s="193">
        <v>106510183</v>
      </c>
    </row>
    <row r="16" spans="1:15" ht="14.25" customHeight="1" thickBot="1">
      <c r="A16" s="194"/>
      <c r="B16" s="208"/>
      <c r="C16" s="194"/>
      <c r="D16" s="194"/>
      <c r="E16" s="194"/>
      <c r="F16" s="66" t="s">
        <v>23</v>
      </c>
      <c r="G16" s="66" t="s">
        <v>21</v>
      </c>
      <c r="H16" s="239"/>
      <c r="I16" s="240"/>
      <c r="J16" s="194"/>
      <c r="K16" s="194"/>
      <c r="L16" s="202"/>
      <c r="M16" s="195"/>
      <c r="N16" s="196"/>
      <c r="O16" s="194"/>
    </row>
    <row r="17" spans="1:15" ht="14.25" customHeight="1" thickBot="1">
      <c r="A17" s="193">
        <v>20</v>
      </c>
      <c r="B17" s="207" t="s">
        <v>36</v>
      </c>
      <c r="C17" s="193" t="s">
        <v>76</v>
      </c>
      <c r="D17" s="242" t="s">
        <v>81</v>
      </c>
      <c r="E17" s="211">
        <v>41429</v>
      </c>
      <c r="F17" s="66" t="s">
        <v>23</v>
      </c>
      <c r="G17" s="66" t="s">
        <v>40</v>
      </c>
      <c r="H17" s="237">
        <v>3.7</v>
      </c>
      <c r="I17" s="238"/>
      <c r="J17" s="193">
        <v>52</v>
      </c>
      <c r="K17" s="193" t="s">
        <v>37</v>
      </c>
      <c r="L17" s="201">
        <f>H17*J17</f>
        <v>192.4</v>
      </c>
      <c r="M17" s="205"/>
      <c r="N17" s="206"/>
      <c r="O17" s="193">
        <v>111539593</v>
      </c>
    </row>
    <row r="18" spans="1:15" ht="14.25" customHeight="1" thickBot="1">
      <c r="A18" s="194"/>
      <c r="B18" s="208"/>
      <c r="C18" s="194"/>
      <c r="D18" s="194"/>
      <c r="E18" s="194"/>
      <c r="F18" s="66" t="s">
        <v>19</v>
      </c>
      <c r="G18" s="66" t="s">
        <v>21</v>
      </c>
      <c r="H18" s="239"/>
      <c r="I18" s="240"/>
      <c r="J18" s="194"/>
      <c r="K18" s="194"/>
      <c r="L18" s="202"/>
      <c r="M18" s="195"/>
      <c r="N18" s="196"/>
      <c r="O18" s="194"/>
    </row>
    <row r="19" spans="1:15" ht="14.25" customHeight="1" thickBot="1">
      <c r="A19" s="193">
        <v>21</v>
      </c>
      <c r="B19" s="207" t="s">
        <v>36</v>
      </c>
      <c r="C19" s="193" t="s">
        <v>76</v>
      </c>
      <c r="D19" s="193" t="s">
        <v>83</v>
      </c>
      <c r="E19" s="211">
        <v>41431</v>
      </c>
      <c r="F19" s="73" t="s">
        <v>23</v>
      </c>
      <c r="G19" s="73" t="s">
        <v>40</v>
      </c>
      <c r="H19" s="237">
        <v>3.7</v>
      </c>
      <c r="I19" s="238"/>
      <c r="J19" s="193">
        <f>75*2</f>
        <v>150</v>
      </c>
      <c r="K19" s="193" t="s">
        <v>37</v>
      </c>
      <c r="L19" s="201">
        <f>H19*J19</f>
        <v>555</v>
      </c>
      <c r="M19" s="205"/>
      <c r="N19" s="206"/>
      <c r="O19" s="193">
        <v>111539593</v>
      </c>
    </row>
    <row r="20" spans="1:15" ht="14.25" customHeight="1" thickBot="1">
      <c r="A20" s="194"/>
      <c r="B20" s="208"/>
      <c r="C20" s="194"/>
      <c r="D20" s="194"/>
      <c r="E20" s="194"/>
      <c r="F20" s="73" t="s">
        <v>19</v>
      </c>
      <c r="G20" s="73" t="s">
        <v>84</v>
      </c>
      <c r="H20" s="239"/>
      <c r="I20" s="240"/>
      <c r="J20" s="194"/>
      <c r="K20" s="194"/>
      <c r="L20" s="202"/>
      <c r="M20" s="195"/>
      <c r="N20" s="196"/>
      <c r="O20" s="194"/>
    </row>
    <row r="21" spans="1:15" ht="14.25" customHeight="1" thickBot="1">
      <c r="A21" s="193">
        <v>22</v>
      </c>
      <c r="B21" s="207"/>
      <c r="C21" s="193"/>
      <c r="D21" s="193"/>
      <c r="E21" s="211"/>
      <c r="F21" s="66"/>
      <c r="G21" s="66"/>
      <c r="H21" s="237"/>
      <c r="I21" s="238"/>
      <c r="J21" s="193"/>
      <c r="K21" s="193"/>
      <c r="L21" s="201"/>
      <c r="M21" s="205"/>
      <c r="N21" s="206"/>
      <c r="O21" s="193"/>
    </row>
    <row r="22" spans="1:15" ht="14.25" customHeight="1" thickBot="1">
      <c r="A22" s="194"/>
      <c r="B22" s="208"/>
      <c r="C22" s="194"/>
      <c r="D22" s="194"/>
      <c r="E22" s="194"/>
      <c r="F22" s="66"/>
      <c r="G22" s="66"/>
      <c r="H22" s="239"/>
      <c r="I22" s="240"/>
      <c r="J22" s="194"/>
      <c r="K22" s="194"/>
      <c r="L22" s="202"/>
      <c r="M22" s="195"/>
      <c r="N22" s="196"/>
      <c r="O22" s="194"/>
    </row>
    <row r="23" spans="1:15" ht="14.25" customHeight="1" thickBot="1">
      <c r="A23" s="193">
        <v>23</v>
      </c>
      <c r="B23" s="207"/>
      <c r="C23" s="193"/>
      <c r="D23" s="193"/>
      <c r="E23" s="211"/>
      <c r="F23" s="66"/>
      <c r="G23" s="66"/>
      <c r="H23" s="237"/>
      <c r="I23" s="238"/>
      <c r="J23" s="193"/>
      <c r="K23" s="203"/>
      <c r="L23" s="201"/>
      <c r="M23" s="205"/>
      <c r="N23" s="206"/>
      <c r="O23" s="193"/>
    </row>
    <row r="24" spans="1:15" ht="14.25" customHeight="1" thickBot="1">
      <c r="A24" s="194"/>
      <c r="B24" s="208"/>
      <c r="C24" s="194"/>
      <c r="D24" s="194"/>
      <c r="E24" s="194"/>
      <c r="F24" s="66"/>
      <c r="G24" s="66"/>
      <c r="H24" s="239"/>
      <c r="I24" s="240"/>
      <c r="J24" s="194"/>
      <c r="K24" s="204"/>
      <c r="L24" s="202"/>
      <c r="M24" s="195"/>
      <c r="N24" s="196"/>
      <c r="O24" s="194"/>
    </row>
    <row r="25" spans="1:15" ht="14.25" customHeight="1" thickBot="1">
      <c r="A25" s="193">
        <v>24</v>
      </c>
      <c r="B25" s="207"/>
      <c r="C25" s="193"/>
      <c r="D25" s="193"/>
      <c r="E25" s="211"/>
      <c r="F25" s="66"/>
      <c r="G25" s="66"/>
      <c r="H25" s="237"/>
      <c r="I25" s="238"/>
      <c r="J25" s="193"/>
      <c r="K25" s="193"/>
      <c r="L25" s="201"/>
      <c r="M25" s="205"/>
      <c r="N25" s="206"/>
      <c r="O25" s="193"/>
    </row>
    <row r="26" spans="1:15" ht="14.25" customHeight="1" thickBot="1">
      <c r="A26" s="194"/>
      <c r="B26" s="208"/>
      <c r="C26" s="194"/>
      <c r="D26" s="194"/>
      <c r="E26" s="194"/>
      <c r="F26" s="66"/>
      <c r="G26" s="66"/>
      <c r="H26" s="239"/>
      <c r="I26" s="240"/>
      <c r="J26" s="194"/>
      <c r="K26" s="194"/>
      <c r="L26" s="202"/>
      <c r="M26" s="195"/>
      <c r="N26" s="196"/>
      <c r="O26" s="194"/>
    </row>
    <row r="27" spans="1:15" ht="14.25" customHeight="1" thickBot="1">
      <c r="A27" s="193">
        <v>24</v>
      </c>
      <c r="B27" s="207"/>
      <c r="C27" s="193"/>
      <c r="D27" s="193"/>
      <c r="E27" s="211"/>
      <c r="F27" s="66"/>
      <c r="G27" s="66"/>
      <c r="H27" s="237"/>
      <c r="I27" s="238"/>
      <c r="J27" s="193"/>
      <c r="K27" s="193"/>
      <c r="L27" s="201"/>
      <c r="M27" s="205"/>
      <c r="N27" s="206"/>
      <c r="O27" s="193"/>
    </row>
    <row r="28" spans="1:15" ht="14.25" customHeight="1" thickBot="1">
      <c r="A28" s="194"/>
      <c r="B28" s="208"/>
      <c r="C28" s="194"/>
      <c r="D28" s="194"/>
      <c r="E28" s="194"/>
      <c r="F28" s="66"/>
      <c r="G28" s="66"/>
      <c r="H28" s="239"/>
      <c r="I28" s="240"/>
      <c r="J28" s="194"/>
      <c r="K28" s="194"/>
      <c r="L28" s="202"/>
      <c r="M28" s="195"/>
      <c r="N28" s="196"/>
      <c r="O28" s="194"/>
    </row>
    <row r="29" spans="1:15" ht="7.2" customHeight="1">
      <c r="A29" s="9"/>
      <c r="B29" s="14"/>
      <c r="C29" s="9"/>
      <c r="D29" s="9"/>
      <c r="E29" s="9"/>
      <c r="F29" s="10"/>
      <c r="G29" s="209" t="s">
        <v>9</v>
      </c>
      <c r="H29" s="205"/>
      <c r="I29" s="206"/>
      <c r="J29" s="193"/>
      <c r="K29" s="193"/>
      <c r="L29" s="201">
        <f>SUM(L9:L28)</f>
        <v>6467.5999999999995</v>
      </c>
      <c r="M29" s="197"/>
      <c r="N29" s="198"/>
      <c r="O29" s="193"/>
    </row>
    <row r="30" spans="1:15" ht="14.25" customHeight="1" thickBot="1">
      <c r="A30" s="9"/>
      <c r="B30" s="14"/>
      <c r="C30" s="9"/>
      <c r="D30" s="9"/>
      <c r="E30" s="9"/>
      <c r="F30" s="9"/>
      <c r="G30" s="210"/>
      <c r="H30" s="195"/>
      <c r="I30" s="196"/>
      <c r="J30" s="194"/>
      <c r="K30" s="194"/>
      <c r="L30" s="202"/>
      <c r="M30" s="199"/>
      <c r="N30" s="200"/>
      <c r="O30" s="194"/>
    </row>
    <row r="31" spans="1:15" ht="15.75" customHeight="1">
      <c r="A31" s="11"/>
      <c r="B31" s="16"/>
    </row>
    <row r="32" spans="1:15" ht="15.75" customHeight="1">
      <c r="A32" s="11"/>
      <c r="B32" s="16"/>
    </row>
    <row r="33" spans="1:15">
      <c r="A33" s="234" t="s">
        <v>24</v>
      </c>
      <c r="B33" s="234"/>
      <c r="C33" s="234"/>
      <c r="D33" s="235" t="s">
        <v>25</v>
      </c>
      <c r="E33" s="235"/>
      <c r="F33" s="235"/>
      <c r="G33" s="235"/>
      <c r="H33" s="236" t="s">
        <v>26</v>
      </c>
      <c r="I33" s="236"/>
      <c r="J33" s="236"/>
      <c r="K33" s="236"/>
      <c r="L33" s="236"/>
    </row>
    <row r="34" spans="1:15">
      <c r="A34" s="11"/>
      <c r="B34" s="16"/>
    </row>
    <row r="35" spans="1:15">
      <c r="A35" s="23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25"/>
      <c r="N35" s="25"/>
      <c r="O35" s="25"/>
    </row>
  </sheetData>
  <mergeCells count="152">
    <mergeCell ref="O29:O30"/>
    <mergeCell ref="A33:C33"/>
    <mergeCell ref="D33:G33"/>
    <mergeCell ref="H33:L33"/>
    <mergeCell ref="G29:G30"/>
    <mergeCell ref="H29:I30"/>
    <mergeCell ref="J29:J30"/>
    <mergeCell ref="K29:K30"/>
    <mergeCell ref="L29:L30"/>
    <mergeCell ref="M29:N30"/>
    <mergeCell ref="J27:J28"/>
    <mergeCell ref="K27:K28"/>
    <mergeCell ref="L27:L28"/>
    <mergeCell ref="M27:N27"/>
    <mergeCell ref="O27:O28"/>
    <mergeCell ref="M28:N28"/>
    <mergeCell ref="A27:A28"/>
    <mergeCell ref="B27:B28"/>
    <mergeCell ref="C27:C28"/>
    <mergeCell ref="D27:D28"/>
    <mergeCell ref="E27:E28"/>
    <mergeCell ref="H27:I28"/>
    <mergeCell ref="J25:J26"/>
    <mergeCell ref="K25:K26"/>
    <mergeCell ref="L25:L26"/>
    <mergeCell ref="M25:N25"/>
    <mergeCell ref="O25:O26"/>
    <mergeCell ref="M26:N26"/>
    <mergeCell ref="A25:A26"/>
    <mergeCell ref="B25:B26"/>
    <mergeCell ref="C25:C26"/>
    <mergeCell ref="D25:D26"/>
    <mergeCell ref="E25:E26"/>
    <mergeCell ref="H25:I26"/>
    <mergeCell ref="J23:J24"/>
    <mergeCell ref="K23:K24"/>
    <mergeCell ref="L23:L24"/>
    <mergeCell ref="M23:N23"/>
    <mergeCell ref="O23:O24"/>
    <mergeCell ref="M24:N24"/>
    <mergeCell ref="A23:A24"/>
    <mergeCell ref="B23:B24"/>
    <mergeCell ref="C23:C24"/>
    <mergeCell ref="D23:D24"/>
    <mergeCell ref="E23:E24"/>
    <mergeCell ref="H23:I24"/>
    <mergeCell ref="J21:J22"/>
    <mergeCell ref="K21:K22"/>
    <mergeCell ref="L21:L22"/>
    <mergeCell ref="M21:N21"/>
    <mergeCell ref="O21:O22"/>
    <mergeCell ref="M22:N22"/>
    <mergeCell ref="A21:A22"/>
    <mergeCell ref="B21:B22"/>
    <mergeCell ref="C21:C22"/>
    <mergeCell ref="D21:D22"/>
    <mergeCell ref="E21:E22"/>
    <mergeCell ref="H21:I22"/>
    <mergeCell ref="J19:J20"/>
    <mergeCell ref="K19:K20"/>
    <mergeCell ref="L19:L20"/>
    <mergeCell ref="M19:N19"/>
    <mergeCell ref="O19:O20"/>
    <mergeCell ref="M20:N20"/>
    <mergeCell ref="A19:A20"/>
    <mergeCell ref="B19:B20"/>
    <mergeCell ref="C19:C20"/>
    <mergeCell ref="D19:D20"/>
    <mergeCell ref="E19:E20"/>
    <mergeCell ref="H19:I20"/>
    <mergeCell ref="J17:J18"/>
    <mergeCell ref="K17:K18"/>
    <mergeCell ref="L17:L18"/>
    <mergeCell ref="M17:N17"/>
    <mergeCell ref="O17:O18"/>
    <mergeCell ref="M18:N18"/>
    <mergeCell ref="A17:A18"/>
    <mergeCell ref="B17:B18"/>
    <mergeCell ref="C17:C18"/>
    <mergeCell ref="D17:D18"/>
    <mergeCell ref="E17:E18"/>
    <mergeCell ref="H17:I18"/>
    <mergeCell ref="M15:N15"/>
    <mergeCell ref="O15:O16"/>
    <mergeCell ref="M16:N16"/>
    <mergeCell ref="A15:A16"/>
    <mergeCell ref="B15:B16"/>
    <mergeCell ref="C15:C16"/>
    <mergeCell ref="D15:D16"/>
    <mergeCell ref="E15:E16"/>
    <mergeCell ref="H15:I16"/>
    <mergeCell ref="A13:A14"/>
    <mergeCell ref="B13:B14"/>
    <mergeCell ref="C13:C14"/>
    <mergeCell ref="D13:D14"/>
    <mergeCell ref="E13:E14"/>
    <mergeCell ref="H13:I14"/>
    <mergeCell ref="J15:J16"/>
    <mergeCell ref="K15:K16"/>
    <mergeCell ref="L15:L16"/>
    <mergeCell ref="O11:O12"/>
    <mergeCell ref="M12:N12"/>
    <mergeCell ref="L9:L10"/>
    <mergeCell ref="M9:N9"/>
    <mergeCell ref="O9:O10"/>
    <mergeCell ref="M10:N10"/>
    <mergeCell ref="J13:J14"/>
    <mergeCell ref="K13:K14"/>
    <mergeCell ref="L13:L14"/>
    <mergeCell ref="M13:N13"/>
    <mergeCell ref="O13:O14"/>
    <mergeCell ref="M14:N14"/>
    <mergeCell ref="A11:A12"/>
    <mergeCell ref="B11:B12"/>
    <mergeCell ref="C11:C12"/>
    <mergeCell ref="D11:D12"/>
    <mergeCell ref="E11:E12"/>
    <mergeCell ref="H11:I12"/>
    <mergeCell ref="F8:G8"/>
    <mergeCell ref="M8:N8"/>
    <mergeCell ref="A9:A10"/>
    <mergeCell ref="B9:B10"/>
    <mergeCell ref="C9:C10"/>
    <mergeCell ref="D9:D10"/>
    <mergeCell ref="E9:E10"/>
    <mergeCell ref="H9:I10"/>
    <mergeCell ref="J9:J10"/>
    <mergeCell ref="K9:K10"/>
    <mergeCell ref="J11:J12"/>
    <mergeCell ref="K11:K12"/>
    <mergeCell ref="L11:L12"/>
    <mergeCell ref="M11:N11"/>
    <mergeCell ref="M4:N4"/>
    <mergeCell ref="F5:G5"/>
    <mergeCell ref="H5:I5"/>
    <mergeCell ref="M5:N5"/>
    <mergeCell ref="F6:G6"/>
    <mergeCell ref="H6:I6"/>
    <mergeCell ref="M6:N6"/>
    <mergeCell ref="H7:I7"/>
    <mergeCell ref="M7:N7"/>
    <mergeCell ref="A3:C3"/>
    <mergeCell ref="F3:H3"/>
    <mergeCell ref="J3:L3"/>
    <mergeCell ref="A4:A7"/>
    <mergeCell ref="B4:B7"/>
    <mergeCell ref="C4:C7"/>
    <mergeCell ref="D4:D7"/>
    <mergeCell ref="E4:E7"/>
    <mergeCell ref="F4:G4"/>
    <mergeCell ref="H4:I4"/>
    <mergeCell ref="K4:K7"/>
  </mergeCells>
  <pageMargins left="0.13" right="0.19" top="0.45" bottom="0.33" header="0.31496062992125984" footer="0.31496062992125984"/>
  <pageSetup paperSize="9" scale="97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5"/>
  <sheetViews>
    <sheetView zoomScaleNormal="100" workbookViewId="0">
      <selection activeCell="B13" sqref="B13:O14"/>
    </sheetView>
  </sheetViews>
  <sheetFormatPr defaultRowHeight="14.4"/>
  <cols>
    <col min="1" max="1" width="10.88671875" bestFit="1" customWidth="1"/>
    <col min="2" max="2" width="15" bestFit="1" customWidth="1"/>
    <col min="3" max="4" width="10.88671875" customWidth="1"/>
    <col min="5" max="5" width="10.88671875" bestFit="1" customWidth="1"/>
    <col min="8" max="8" width="3" bestFit="1" customWidth="1"/>
    <col min="9" max="9" width="3.77734375" customWidth="1"/>
    <col min="10" max="10" width="7.33203125" customWidth="1"/>
    <col min="11" max="11" width="9.33203125" bestFit="1" customWidth="1"/>
    <col min="12" max="12" width="12.6640625" style="13" customWidth="1"/>
    <col min="15" max="15" width="9.6640625" bestFit="1" customWidth="1"/>
  </cols>
  <sheetData>
    <row r="1" spans="1:15">
      <c r="A1" s="11"/>
      <c r="B1" s="15"/>
      <c r="F1" s="11"/>
    </row>
    <row r="2" spans="1:15" ht="25.2">
      <c r="A2" s="35" t="s">
        <v>38</v>
      </c>
      <c r="B2" s="35"/>
      <c r="C2" s="35"/>
      <c r="D2" s="35"/>
      <c r="E2" s="35"/>
      <c r="F2" s="35"/>
      <c r="G2" s="35"/>
      <c r="H2" s="35"/>
      <c r="I2" s="35"/>
    </row>
    <row r="3" spans="1:15" ht="15" thickBot="1">
      <c r="A3" s="241" t="s">
        <v>90</v>
      </c>
      <c r="B3" s="241"/>
      <c r="C3" s="241"/>
      <c r="D3" s="21"/>
      <c r="F3" s="233" t="s">
        <v>88</v>
      </c>
      <c r="G3" s="233"/>
      <c r="H3" s="233"/>
      <c r="I3" s="1"/>
      <c r="J3" s="233" t="s">
        <v>89</v>
      </c>
      <c r="K3" s="233"/>
      <c r="L3" s="233"/>
    </row>
    <row r="4" spans="1:15" ht="18.75" customHeight="1">
      <c r="A4" s="222" t="s">
        <v>0</v>
      </c>
      <c r="B4" s="228" t="s">
        <v>1</v>
      </c>
      <c r="C4" s="213" t="s">
        <v>2</v>
      </c>
      <c r="D4" s="222" t="s">
        <v>41</v>
      </c>
      <c r="E4" s="222" t="s">
        <v>3</v>
      </c>
      <c r="F4" s="218" t="s">
        <v>4</v>
      </c>
      <c r="G4" s="219"/>
      <c r="H4" s="218" t="s">
        <v>6</v>
      </c>
      <c r="I4" s="219"/>
      <c r="J4" s="75"/>
      <c r="K4" s="213" t="s">
        <v>8</v>
      </c>
      <c r="L4" s="32"/>
      <c r="M4" s="218" t="s">
        <v>10</v>
      </c>
      <c r="N4" s="219"/>
      <c r="O4" s="79" t="s">
        <v>14</v>
      </c>
    </row>
    <row r="5" spans="1:15" ht="33" customHeight="1">
      <c r="A5" s="223"/>
      <c r="B5" s="229"/>
      <c r="C5" s="214"/>
      <c r="D5" s="223"/>
      <c r="E5" s="223"/>
      <c r="F5" s="220" t="s">
        <v>5</v>
      </c>
      <c r="G5" s="221"/>
      <c r="H5" s="220">
        <v>3.7</v>
      </c>
      <c r="I5" s="221"/>
      <c r="J5" s="76"/>
      <c r="K5" s="214"/>
      <c r="L5" s="33"/>
      <c r="M5" s="220" t="s">
        <v>11</v>
      </c>
      <c r="N5" s="221"/>
      <c r="O5" s="80" t="s">
        <v>15</v>
      </c>
    </row>
    <row r="6" spans="1:15" ht="16.5" customHeight="1">
      <c r="A6" s="223"/>
      <c r="B6" s="229"/>
      <c r="C6" s="214"/>
      <c r="D6" s="223"/>
      <c r="E6" s="223"/>
      <c r="F6" s="225"/>
      <c r="G6" s="226"/>
      <c r="H6" s="220" t="s">
        <v>7</v>
      </c>
      <c r="I6" s="221"/>
      <c r="J6" s="76"/>
      <c r="K6" s="214"/>
      <c r="L6" s="33"/>
      <c r="M6" s="220" t="s">
        <v>12</v>
      </c>
      <c r="N6" s="221"/>
      <c r="O6" s="80" t="s">
        <v>16</v>
      </c>
    </row>
    <row r="7" spans="1:15" ht="15" thickBot="1">
      <c r="A7" s="224"/>
      <c r="B7" s="230"/>
      <c r="C7" s="215"/>
      <c r="D7" s="224"/>
      <c r="E7" s="224"/>
      <c r="F7" s="5" t="s">
        <v>17</v>
      </c>
      <c r="G7" s="6" t="s">
        <v>18</v>
      </c>
      <c r="H7" s="225"/>
      <c r="I7" s="226"/>
      <c r="J7" s="77" t="s">
        <v>56</v>
      </c>
      <c r="K7" s="215"/>
      <c r="L7" s="34"/>
      <c r="M7" s="231" t="s">
        <v>13</v>
      </c>
      <c r="N7" s="232"/>
      <c r="O7" s="4"/>
    </row>
    <row r="8" spans="1:15" ht="15" thickBot="1">
      <c r="A8" s="76">
        <v>1</v>
      </c>
      <c r="B8" s="17">
        <v>2</v>
      </c>
      <c r="C8" s="80"/>
      <c r="D8" s="80"/>
      <c r="E8" s="80">
        <v>3</v>
      </c>
      <c r="F8" s="216">
        <v>4</v>
      </c>
      <c r="G8" s="227"/>
      <c r="H8" s="78">
        <v>8</v>
      </c>
      <c r="I8" s="31"/>
      <c r="J8" s="80">
        <v>10</v>
      </c>
      <c r="K8" s="80">
        <v>11</v>
      </c>
      <c r="L8" s="12">
        <v>12</v>
      </c>
      <c r="M8" s="216">
        <v>13</v>
      </c>
      <c r="N8" s="217"/>
      <c r="O8" s="80">
        <v>14</v>
      </c>
    </row>
    <row r="9" spans="1:15" ht="15.75" customHeight="1" thickBot="1">
      <c r="A9" s="193">
        <v>15</v>
      </c>
      <c r="B9" s="207" t="s">
        <v>36</v>
      </c>
      <c r="C9" s="193" t="s">
        <v>27</v>
      </c>
      <c r="D9" s="193" t="s">
        <v>85</v>
      </c>
      <c r="E9" s="211">
        <v>41435</v>
      </c>
      <c r="F9" s="74" t="s">
        <v>23</v>
      </c>
      <c r="G9" s="74" t="s">
        <v>40</v>
      </c>
      <c r="H9" s="237">
        <v>3.7</v>
      </c>
      <c r="I9" s="238"/>
      <c r="J9" s="193">
        <v>110</v>
      </c>
      <c r="K9" s="193" t="s">
        <v>37</v>
      </c>
      <c r="L9" s="201">
        <f>H9*J9</f>
        <v>407</v>
      </c>
      <c r="M9" s="205"/>
      <c r="N9" s="206"/>
      <c r="O9" s="193">
        <v>111539593</v>
      </c>
    </row>
    <row r="10" spans="1:15" ht="15" thickBot="1">
      <c r="A10" s="194"/>
      <c r="B10" s="208"/>
      <c r="C10" s="194"/>
      <c r="D10" s="194"/>
      <c r="E10" s="194"/>
      <c r="F10" s="74" t="s">
        <v>19</v>
      </c>
      <c r="G10" s="74" t="s">
        <v>21</v>
      </c>
      <c r="H10" s="239"/>
      <c r="I10" s="240"/>
      <c r="J10" s="194"/>
      <c r="K10" s="194"/>
      <c r="L10" s="202"/>
      <c r="M10" s="195"/>
      <c r="N10" s="196"/>
      <c r="O10" s="194"/>
    </row>
    <row r="11" spans="1:15" ht="15.75" customHeight="1" thickBot="1">
      <c r="A11" s="193">
        <v>16</v>
      </c>
      <c r="B11" s="207" t="s">
        <v>33</v>
      </c>
      <c r="C11" s="193" t="s">
        <v>34</v>
      </c>
      <c r="D11" s="193" t="s">
        <v>85</v>
      </c>
      <c r="E11" s="211">
        <v>41435</v>
      </c>
      <c r="F11" s="74" t="s">
        <v>23</v>
      </c>
      <c r="G11" s="74" t="s">
        <v>40</v>
      </c>
      <c r="H11" s="237">
        <v>3.7</v>
      </c>
      <c r="I11" s="238"/>
      <c r="J11" s="193">
        <v>134</v>
      </c>
      <c r="K11" s="203" t="s">
        <v>35</v>
      </c>
      <c r="L11" s="201">
        <f>H11*J11</f>
        <v>495.8</v>
      </c>
      <c r="M11" s="205"/>
      <c r="N11" s="206"/>
      <c r="O11" s="193">
        <v>113546629</v>
      </c>
    </row>
    <row r="12" spans="1:15" ht="15.75" customHeight="1" thickBot="1">
      <c r="A12" s="194"/>
      <c r="B12" s="208"/>
      <c r="C12" s="194"/>
      <c r="D12" s="194"/>
      <c r="E12" s="194"/>
      <c r="F12" s="74" t="s">
        <v>19</v>
      </c>
      <c r="G12" s="74" t="s">
        <v>21</v>
      </c>
      <c r="H12" s="239"/>
      <c r="I12" s="240"/>
      <c r="J12" s="194"/>
      <c r="K12" s="204"/>
      <c r="L12" s="202"/>
      <c r="M12" s="195"/>
      <c r="N12" s="196"/>
      <c r="O12" s="194"/>
    </row>
    <row r="13" spans="1:15" ht="15.75" customHeight="1" thickBot="1">
      <c r="A13" s="193">
        <v>17</v>
      </c>
      <c r="B13" s="207" t="s">
        <v>69</v>
      </c>
      <c r="C13" s="193" t="s">
        <v>22</v>
      </c>
      <c r="D13" s="193" t="s">
        <v>85</v>
      </c>
      <c r="E13" s="211">
        <v>41435</v>
      </c>
      <c r="F13" s="74" t="s">
        <v>23</v>
      </c>
      <c r="G13" s="74" t="s">
        <v>40</v>
      </c>
      <c r="H13" s="237" t="s">
        <v>86</v>
      </c>
      <c r="I13" s="238"/>
      <c r="J13" s="193">
        <v>0</v>
      </c>
      <c r="K13" s="193"/>
      <c r="L13" s="201">
        <v>417</v>
      </c>
      <c r="M13" s="205"/>
      <c r="N13" s="206"/>
      <c r="O13" s="193">
        <v>107382522</v>
      </c>
    </row>
    <row r="14" spans="1:15" ht="15.75" customHeight="1" thickBot="1">
      <c r="A14" s="194"/>
      <c r="B14" s="208"/>
      <c r="C14" s="194"/>
      <c r="D14" s="194"/>
      <c r="E14" s="194"/>
      <c r="F14" s="74" t="s">
        <v>19</v>
      </c>
      <c r="G14" s="74" t="s">
        <v>21</v>
      </c>
      <c r="H14" s="239"/>
      <c r="I14" s="240"/>
      <c r="J14" s="194"/>
      <c r="K14" s="194"/>
      <c r="L14" s="202"/>
      <c r="M14" s="195"/>
      <c r="N14" s="196"/>
      <c r="O14" s="194"/>
    </row>
    <row r="15" spans="1:15" ht="14.25" customHeight="1" thickBot="1">
      <c r="A15" s="193">
        <v>19</v>
      </c>
      <c r="B15" s="207" t="s">
        <v>28</v>
      </c>
      <c r="C15" s="193" t="s">
        <v>29</v>
      </c>
      <c r="D15" s="193" t="s">
        <v>85</v>
      </c>
      <c r="E15" s="211">
        <v>41435</v>
      </c>
      <c r="F15" s="74" t="s">
        <v>19</v>
      </c>
      <c r="G15" s="74" t="s">
        <v>40</v>
      </c>
      <c r="H15" s="237">
        <v>3.7</v>
      </c>
      <c r="I15" s="238"/>
      <c r="J15" s="193">
        <v>221</v>
      </c>
      <c r="K15" s="193" t="s">
        <v>30</v>
      </c>
      <c r="L15" s="201">
        <f>H15*J15</f>
        <v>817.7</v>
      </c>
      <c r="M15" s="205"/>
      <c r="N15" s="206"/>
      <c r="O15" s="193">
        <v>106510183</v>
      </c>
    </row>
    <row r="16" spans="1:15" ht="14.25" customHeight="1" thickBot="1">
      <c r="A16" s="194"/>
      <c r="B16" s="208"/>
      <c r="C16" s="194"/>
      <c r="D16" s="194"/>
      <c r="E16" s="194"/>
      <c r="F16" s="74" t="s">
        <v>23</v>
      </c>
      <c r="G16" s="74" t="s">
        <v>21</v>
      </c>
      <c r="H16" s="239"/>
      <c r="I16" s="240"/>
      <c r="J16" s="194"/>
      <c r="K16" s="194"/>
      <c r="L16" s="202"/>
      <c r="M16" s="195"/>
      <c r="N16" s="196"/>
      <c r="O16" s="194"/>
    </row>
    <row r="17" spans="1:15" ht="14.25" customHeight="1" thickBot="1">
      <c r="A17" s="193">
        <v>20</v>
      </c>
      <c r="B17" s="207" t="s">
        <v>87</v>
      </c>
      <c r="C17" s="193" t="s">
        <v>22</v>
      </c>
      <c r="D17" s="193" t="s">
        <v>85</v>
      </c>
      <c r="E17" s="211">
        <v>41439</v>
      </c>
      <c r="F17" s="74" t="s">
        <v>23</v>
      </c>
      <c r="G17" s="74" t="s">
        <v>40</v>
      </c>
      <c r="H17" s="237">
        <v>3.7</v>
      </c>
      <c r="I17" s="238"/>
      <c r="J17" s="193">
        <f>258*2</f>
        <v>516</v>
      </c>
      <c r="K17" s="193"/>
      <c r="L17" s="201">
        <f>H17*J17</f>
        <v>1909.2</v>
      </c>
      <c r="M17" s="205"/>
      <c r="N17" s="206"/>
      <c r="O17" s="193">
        <v>114802883</v>
      </c>
    </row>
    <row r="18" spans="1:15" ht="14.25" customHeight="1" thickBot="1">
      <c r="A18" s="194"/>
      <c r="B18" s="208"/>
      <c r="C18" s="194"/>
      <c r="D18" s="194"/>
      <c r="E18" s="194"/>
      <c r="F18" s="74" t="s">
        <v>19</v>
      </c>
      <c r="G18" s="74" t="s">
        <v>21</v>
      </c>
      <c r="H18" s="239"/>
      <c r="I18" s="240"/>
      <c r="J18" s="194"/>
      <c r="K18" s="194"/>
      <c r="L18" s="202"/>
      <c r="M18" s="195"/>
      <c r="N18" s="196"/>
      <c r="O18" s="194"/>
    </row>
    <row r="19" spans="1:15" ht="14.25" customHeight="1" thickBot="1">
      <c r="A19" s="193">
        <v>21</v>
      </c>
      <c r="B19" s="207" t="s">
        <v>92</v>
      </c>
      <c r="C19" s="193" t="s">
        <v>91</v>
      </c>
      <c r="D19" s="193" t="s">
        <v>85</v>
      </c>
      <c r="E19" s="211">
        <v>41439</v>
      </c>
      <c r="F19" s="88" t="s">
        <v>23</v>
      </c>
      <c r="G19" s="88" t="s">
        <v>40</v>
      </c>
      <c r="H19" s="237" t="s">
        <v>86</v>
      </c>
      <c r="I19" s="238"/>
      <c r="J19" s="193"/>
      <c r="K19" s="193"/>
      <c r="L19" s="201">
        <f>167*2</f>
        <v>334</v>
      </c>
      <c r="M19" s="205"/>
      <c r="N19" s="206"/>
      <c r="O19" s="193"/>
    </row>
    <row r="20" spans="1:15" ht="14.25" customHeight="1" thickBot="1">
      <c r="A20" s="194"/>
      <c r="B20" s="208"/>
      <c r="C20" s="194"/>
      <c r="D20" s="194"/>
      <c r="E20" s="194"/>
      <c r="F20" s="88" t="s">
        <v>19</v>
      </c>
      <c r="G20" s="88" t="s">
        <v>21</v>
      </c>
      <c r="H20" s="239"/>
      <c r="I20" s="240"/>
      <c r="J20" s="194"/>
      <c r="K20" s="194"/>
      <c r="L20" s="202"/>
      <c r="M20" s="195"/>
      <c r="N20" s="196"/>
      <c r="O20" s="194"/>
    </row>
    <row r="21" spans="1:15" ht="14.25" customHeight="1" thickBot="1">
      <c r="A21" s="193">
        <v>22</v>
      </c>
      <c r="B21" s="207"/>
      <c r="C21" s="193"/>
      <c r="D21" s="193"/>
      <c r="E21" s="211"/>
      <c r="F21" s="74"/>
      <c r="G21" s="74"/>
      <c r="H21" s="237"/>
      <c r="I21" s="238"/>
      <c r="J21" s="193"/>
      <c r="K21" s="193"/>
      <c r="L21" s="201"/>
      <c r="M21" s="205"/>
      <c r="N21" s="206"/>
      <c r="O21" s="193"/>
    </row>
    <row r="22" spans="1:15" ht="14.25" customHeight="1" thickBot="1">
      <c r="A22" s="194"/>
      <c r="B22" s="208"/>
      <c r="C22" s="194"/>
      <c r="D22" s="194"/>
      <c r="E22" s="194"/>
      <c r="F22" s="74"/>
      <c r="G22" s="74"/>
      <c r="H22" s="239"/>
      <c r="I22" s="240"/>
      <c r="J22" s="194"/>
      <c r="K22" s="194"/>
      <c r="L22" s="202"/>
      <c r="M22" s="195"/>
      <c r="N22" s="196"/>
      <c r="O22" s="194"/>
    </row>
    <row r="23" spans="1:15" ht="14.25" customHeight="1" thickBot="1">
      <c r="A23" s="193">
        <v>23</v>
      </c>
      <c r="B23" s="207"/>
      <c r="C23" s="193"/>
      <c r="D23" s="193"/>
      <c r="E23" s="211"/>
      <c r="F23" s="74"/>
      <c r="G23" s="74"/>
      <c r="H23" s="237"/>
      <c r="I23" s="238"/>
      <c r="J23" s="193"/>
      <c r="K23" s="203"/>
      <c r="L23" s="201"/>
      <c r="M23" s="205"/>
      <c r="N23" s="206"/>
      <c r="O23" s="193"/>
    </row>
    <row r="24" spans="1:15" ht="14.25" customHeight="1" thickBot="1">
      <c r="A24" s="194"/>
      <c r="B24" s="208"/>
      <c r="C24" s="194"/>
      <c r="D24" s="194"/>
      <c r="E24" s="194"/>
      <c r="F24" s="74"/>
      <c r="G24" s="74"/>
      <c r="H24" s="239"/>
      <c r="I24" s="240"/>
      <c r="J24" s="194"/>
      <c r="K24" s="204"/>
      <c r="L24" s="202"/>
      <c r="M24" s="195"/>
      <c r="N24" s="196"/>
      <c r="O24" s="194"/>
    </row>
    <row r="25" spans="1:15" ht="14.25" customHeight="1" thickBot="1">
      <c r="A25" s="193">
        <v>24</v>
      </c>
      <c r="B25" s="207"/>
      <c r="C25" s="193"/>
      <c r="D25" s="193"/>
      <c r="E25" s="211"/>
      <c r="F25" s="74"/>
      <c r="G25" s="74"/>
      <c r="H25" s="237"/>
      <c r="I25" s="238"/>
      <c r="J25" s="193"/>
      <c r="K25" s="193"/>
      <c r="L25" s="201"/>
      <c r="M25" s="205"/>
      <c r="N25" s="206"/>
      <c r="O25" s="193"/>
    </row>
    <row r="26" spans="1:15" ht="14.25" customHeight="1" thickBot="1">
      <c r="A26" s="194"/>
      <c r="B26" s="208"/>
      <c r="C26" s="194"/>
      <c r="D26" s="194"/>
      <c r="E26" s="194"/>
      <c r="F26" s="74"/>
      <c r="G26" s="74"/>
      <c r="H26" s="239"/>
      <c r="I26" s="240"/>
      <c r="J26" s="194"/>
      <c r="K26" s="194"/>
      <c r="L26" s="202"/>
      <c r="M26" s="195"/>
      <c r="N26" s="196"/>
      <c r="O26" s="194"/>
    </row>
    <row r="27" spans="1:15" ht="14.25" customHeight="1" thickBot="1">
      <c r="A27" s="193">
        <v>24</v>
      </c>
      <c r="B27" s="207"/>
      <c r="C27" s="193"/>
      <c r="D27" s="193"/>
      <c r="E27" s="211"/>
      <c r="F27" s="74"/>
      <c r="G27" s="74"/>
      <c r="H27" s="237"/>
      <c r="I27" s="238"/>
      <c r="J27" s="193"/>
      <c r="K27" s="193"/>
      <c r="L27" s="201"/>
      <c r="M27" s="205"/>
      <c r="N27" s="206"/>
      <c r="O27" s="193"/>
    </row>
    <row r="28" spans="1:15" ht="14.25" customHeight="1" thickBot="1">
      <c r="A28" s="194"/>
      <c r="B28" s="208"/>
      <c r="C28" s="194"/>
      <c r="D28" s="194"/>
      <c r="E28" s="194"/>
      <c r="F28" s="74"/>
      <c r="G28" s="74"/>
      <c r="H28" s="239"/>
      <c r="I28" s="240"/>
      <c r="J28" s="194"/>
      <c r="K28" s="194"/>
      <c r="L28" s="202"/>
      <c r="M28" s="195"/>
      <c r="N28" s="196"/>
      <c r="O28" s="194"/>
    </row>
    <row r="29" spans="1:15" ht="7.2" customHeight="1">
      <c r="A29" s="9"/>
      <c r="B29" s="14"/>
      <c r="C29" s="9"/>
      <c r="D29" s="9"/>
      <c r="E29" s="9"/>
      <c r="F29" s="10"/>
      <c r="G29" s="209" t="s">
        <v>9</v>
      </c>
      <c r="H29" s="205"/>
      <c r="I29" s="206"/>
      <c r="J29" s="193"/>
      <c r="K29" s="193"/>
      <c r="L29" s="201">
        <f>SUM(L9:L28)</f>
        <v>4380.7</v>
      </c>
      <c r="M29" s="197"/>
      <c r="N29" s="198"/>
      <c r="O29" s="193"/>
    </row>
    <row r="30" spans="1:15" ht="14.25" customHeight="1" thickBot="1">
      <c r="A30" s="9"/>
      <c r="B30" s="14"/>
      <c r="C30" s="9"/>
      <c r="D30" s="9"/>
      <c r="E30" s="9"/>
      <c r="F30" s="9"/>
      <c r="G30" s="210"/>
      <c r="H30" s="195"/>
      <c r="I30" s="196"/>
      <c r="J30" s="194"/>
      <c r="K30" s="194"/>
      <c r="L30" s="202"/>
      <c r="M30" s="199"/>
      <c r="N30" s="200"/>
      <c r="O30" s="194"/>
    </row>
    <row r="31" spans="1:15" ht="15.75" customHeight="1">
      <c r="A31" s="11"/>
      <c r="B31" s="16"/>
    </row>
    <row r="32" spans="1:15" ht="15.75" customHeight="1">
      <c r="A32" s="11"/>
      <c r="B32" s="16"/>
    </row>
    <row r="33" spans="1:15">
      <c r="A33" s="234" t="s">
        <v>24</v>
      </c>
      <c r="B33" s="234"/>
      <c r="C33" s="234"/>
      <c r="D33" s="235" t="s">
        <v>25</v>
      </c>
      <c r="E33" s="235"/>
      <c r="F33" s="235"/>
      <c r="G33" s="235"/>
      <c r="H33" s="236" t="s">
        <v>26</v>
      </c>
      <c r="I33" s="236"/>
      <c r="J33" s="236"/>
      <c r="K33" s="236"/>
      <c r="L33" s="236"/>
    </row>
    <row r="34" spans="1:15">
      <c r="A34" s="11"/>
      <c r="B34" s="16"/>
    </row>
    <row r="35" spans="1:15">
      <c r="A35" s="23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25"/>
      <c r="N35" s="25"/>
      <c r="O35" s="25"/>
    </row>
  </sheetData>
  <mergeCells count="152">
    <mergeCell ref="A3:C3"/>
    <mergeCell ref="F3:H3"/>
    <mergeCell ref="J3:L3"/>
    <mergeCell ref="A4:A7"/>
    <mergeCell ref="B4:B7"/>
    <mergeCell ref="C4:C7"/>
    <mergeCell ref="D4:D7"/>
    <mergeCell ref="E4:E7"/>
    <mergeCell ref="F4:G4"/>
    <mergeCell ref="H4:I4"/>
    <mergeCell ref="K4:K7"/>
    <mergeCell ref="M4:N4"/>
    <mergeCell ref="F5:G5"/>
    <mergeCell ref="H5:I5"/>
    <mergeCell ref="M5:N5"/>
    <mergeCell ref="F6:G6"/>
    <mergeCell ref="H6:I6"/>
    <mergeCell ref="M6:N6"/>
    <mergeCell ref="H7:I7"/>
    <mergeCell ref="M7:N7"/>
    <mergeCell ref="A11:A12"/>
    <mergeCell ref="B11:B12"/>
    <mergeCell ref="C11:C12"/>
    <mergeCell ref="D11:D12"/>
    <mergeCell ref="E11:E12"/>
    <mergeCell ref="H11:I12"/>
    <mergeCell ref="F8:G8"/>
    <mergeCell ref="M8:N8"/>
    <mergeCell ref="A9:A10"/>
    <mergeCell ref="B9:B10"/>
    <mergeCell ref="C9:C10"/>
    <mergeCell ref="D9:D10"/>
    <mergeCell ref="E9:E10"/>
    <mergeCell ref="H9:I10"/>
    <mergeCell ref="J9:J10"/>
    <mergeCell ref="K9:K10"/>
    <mergeCell ref="J11:J12"/>
    <mergeCell ref="K11:K12"/>
    <mergeCell ref="L11:L12"/>
    <mergeCell ref="M11:N11"/>
    <mergeCell ref="O11:O12"/>
    <mergeCell ref="M12:N12"/>
    <mergeCell ref="L9:L10"/>
    <mergeCell ref="M9:N9"/>
    <mergeCell ref="O9:O10"/>
    <mergeCell ref="M10:N10"/>
    <mergeCell ref="J13:J14"/>
    <mergeCell ref="K13:K14"/>
    <mergeCell ref="L13:L14"/>
    <mergeCell ref="M13:N13"/>
    <mergeCell ref="O13:O14"/>
    <mergeCell ref="M14:N14"/>
    <mergeCell ref="A13:A14"/>
    <mergeCell ref="B13:B14"/>
    <mergeCell ref="C13:C14"/>
    <mergeCell ref="D13:D14"/>
    <mergeCell ref="E13:E14"/>
    <mergeCell ref="H13:I14"/>
    <mergeCell ref="J15:J16"/>
    <mergeCell ref="K15:K16"/>
    <mergeCell ref="L15:L16"/>
    <mergeCell ref="M15:N15"/>
    <mergeCell ref="O15:O16"/>
    <mergeCell ref="M16:N16"/>
    <mergeCell ref="A15:A16"/>
    <mergeCell ref="B15:B16"/>
    <mergeCell ref="C15:C16"/>
    <mergeCell ref="D15:D16"/>
    <mergeCell ref="E15:E16"/>
    <mergeCell ref="H15:I16"/>
    <mergeCell ref="J17:J18"/>
    <mergeCell ref="K17:K18"/>
    <mergeCell ref="L17:L18"/>
    <mergeCell ref="M17:N17"/>
    <mergeCell ref="O17:O18"/>
    <mergeCell ref="M18:N18"/>
    <mergeCell ref="A17:A18"/>
    <mergeCell ref="B17:B18"/>
    <mergeCell ref="C17:C18"/>
    <mergeCell ref="D17:D18"/>
    <mergeCell ref="E17:E18"/>
    <mergeCell ref="H17:I18"/>
    <mergeCell ref="J19:J20"/>
    <mergeCell ref="K19:K20"/>
    <mergeCell ref="L19:L20"/>
    <mergeCell ref="M19:N19"/>
    <mergeCell ref="O19:O20"/>
    <mergeCell ref="M20:N20"/>
    <mergeCell ref="A19:A20"/>
    <mergeCell ref="B19:B20"/>
    <mergeCell ref="C19:C20"/>
    <mergeCell ref="D19:D20"/>
    <mergeCell ref="E19:E20"/>
    <mergeCell ref="H19:I20"/>
    <mergeCell ref="J21:J22"/>
    <mergeCell ref="K21:K22"/>
    <mergeCell ref="L21:L22"/>
    <mergeCell ref="M21:N21"/>
    <mergeCell ref="O21:O22"/>
    <mergeCell ref="M22:N22"/>
    <mergeCell ref="A21:A22"/>
    <mergeCell ref="B21:B22"/>
    <mergeCell ref="C21:C22"/>
    <mergeCell ref="D21:D22"/>
    <mergeCell ref="E21:E22"/>
    <mergeCell ref="H21:I22"/>
    <mergeCell ref="J23:J24"/>
    <mergeCell ref="K23:K24"/>
    <mergeCell ref="L23:L24"/>
    <mergeCell ref="M23:N23"/>
    <mergeCell ref="O23:O24"/>
    <mergeCell ref="M24:N24"/>
    <mergeCell ref="A23:A24"/>
    <mergeCell ref="B23:B24"/>
    <mergeCell ref="C23:C24"/>
    <mergeCell ref="D23:D24"/>
    <mergeCell ref="E23:E24"/>
    <mergeCell ref="H23:I24"/>
    <mergeCell ref="J25:J26"/>
    <mergeCell ref="K25:K26"/>
    <mergeCell ref="L25:L26"/>
    <mergeCell ref="M25:N25"/>
    <mergeCell ref="O25:O26"/>
    <mergeCell ref="M26:N26"/>
    <mergeCell ref="A25:A26"/>
    <mergeCell ref="B25:B26"/>
    <mergeCell ref="C25:C26"/>
    <mergeCell ref="D25:D26"/>
    <mergeCell ref="E25:E26"/>
    <mergeCell ref="H25:I26"/>
    <mergeCell ref="J27:J28"/>
    <mergeCell ref="K27:K28"/>
    <mergeCell ref="L27:L28"/>
    <mergeCell ref="M27:N27"/>
    <mergeCell ref="O27:O28"/>
    <mergeCell ref="M28:N28"/>
    <mergeCell ref="A27:A28"/>
    <mergeCell ref="B27:B28"/>
    <mergeCell ref="C27:C28"/>
    <mergeCell ref="D27:D28"/>
    <mergeCell ref="E27:E28"/>
    <mergeCell ref="H27:I28"/>
    <mergeCell ref="O29:O30"/>
    <mergeCell ref="A33:C33"/>
    <mergeCell ref="D33:G33"/>
    <mergeCell ref="H33:L33"/>
    <mergeCell ref="G29:G30"/>
    <mergeCell ref="H29:I30"/>
    <mergeCell ref="J29:J30"/>
    <mergeCell ref="K29:K30"/>
    <mergeCell ref="L29:L30"/>
    <mergeCell ref="M29:N30"/>
  </mergeCells>
  <pageMargins left="0.13" right="0.19" top="0.45" bottom="0.33" header="0.31496062992125984" footer="0.31496062992125984"/>
  <pageSetup paperSize="9" scale="97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5"/>
  <sheetViews>
    <sheetView zoomScaleNormal="100" workbookViewId="0">
      <selection activeCell="B11" sqref="B11:O12"/>
    </sheetView>
  </sheetViews>
  <sheetFormatPr defaultRowHeight="14.4"/>
  <cols>
    <col min="1" max="1" width="10.88671875" bestFit="1" customWidth="1"/>
    <col min="2" max="2" width="15" bestFit="1" customWidth="1"/>
    <col min="3" max="4" width="10.88671875" customWidth="1"/>
    <col min="5" max="5" width="10.88671875" bestFit="1" customWidth="1"/>
    <col min="8" max="8" width="3" bestFit="1" customWidth="1"/>
    <col min="9" max="9" width="3.77734375" customWidth="1"/>
    <col min="10" max="10" width="7.33203125" customWidth="1"/>
    <col min="11" max="11" width="9.33203125" bestFit="1" customWidth="1"/>
    <col min="12" max="12" width="12.6640625" style="13" customWidth="1"/>
    <col min="15" max="15" width="9.6640625" bestFit="1" customWidth="1"/>
  </cols>
  <sheetData>
    <row r="1" spans="1:15">
      <c r="A1" s="11"/>
      <c r="B1" s="15"/>
      <c r="F1" s="11"/>
    </row>
    <row r="2" spans="1:15" ht="25.2">
      <c r="A2" s="35" t="s">
        <v>38</v>
      </c>
      <c r="B2" s="35"/>
      <c r="C2" s="35"/>
      <c r="D2" s="35"/>
      <c r="E2" s="35"/>
      <c r="F2" s="35"/>
      <c r="G2" s="35"/>
      <c r="H2" s="35"/>
      <c r="I2" s="35"/>
    </row>
    <row r="3" spans="1:15" ht="15" thickBot="1">
      <c r="A3" s="241" t="s">
        <v>94</v>
      </c>
      <c r="B3" s="241"/>
      <c r="C3" s="241"/>
      <c r="D3" s="21"/>
      <c r="F3" s="233" t="s">
        <v>95</v>
      </c>
      <c r="G3" s="233"/>
      <c r="H3" s="233"/>
      <c r="I3" s="1"/>
      <c r="J3" s="233" t="s">
        <v>96</v>
      </c>
      <c r="K3" s="233"/>
      <c r="L3" s="233"/>
    </row>
    <row r="4" spans="1:15" ht="18.75" customHeight="1">
      <c r="A4" s="222" t="s">
        <v>0</v>
      </c>
      <c r="B4" s="228" t="s">
        <v>1</v>
      </c>
      <c r="C4" s="213" t="s">
        <v>2</v>
      </c>
      <c r="D4" s="222" t="s">
        <v>41</v>
      </c>
      <c r="E4" s="222" t="s">
        <v>3</v>
      </c>
      <c r="F4" s="218" t="s">
        <v>4</v>
      </c>
      <c r="G4" s="219"/>
      <c r="H4" s="218" t="s">
        <v>6</v>
      </c>
      <c r="I4" s="219"/>
      <c r="J4" s="84"/>
      <c r="K4" s="213" t="s">
        <v>8</v>
      </c>
      <c r="L4" s="32"/>
      <c r="M4" s="218" t="s">
        <v>10</v>
      </c>
      <c r="N4" s="219"/>
      <c r="O4" s="83" t="s">
        <v>14</v>
      </c>
    </row>
    <row r="5" spans="1:15" ht="33" customHeight="1">
      <c r="A5" s="223"/>
      <c r="B5" s="229"/>
      <c r="C5" s="214"/>
      <c r="D5" s="223"/>
      <c r="E5" s="223"/>
      <c r="F5" s="220" t="s">
        <v>5</v>
      </c>
      <c r="G5" s="221"/>
      <c r="H5" s="220">
        <v>3.7</v>
      </c>
      <c r="I5" s="221"/>
      <c r="J5" s="85"/>
      <c r="K5" s="214"/>
      <c r="L5" s="33"/>
      <c r="M5" s="220" t="s">
        <v>11</v>
      </c>
      <c r="N5" s="221"/>
      <c r="O5" s="82" t="s">
        <v>15</v>
      </c>
    </row>
    <row r="6" spans="1:15" ht="16.5" customHeight="1">
      <c r="A6" s="223"/>
      <c r="B6" s="229"/>
      <c r="C6" s="214"/>
      <c r="D6" s="223"/>
      <c r="E6" s="223"/>
      <c r="F6" s="225"/>
      <c r="G6" s="226"/>
      <c r="H6" s="220" t="s">
        <v>7</v>
      </c>
      <c r="I6" s="221"/>
      <c r="J6" s="85"/>
      <c r="K6" s="214"/>
      <c r="L6" s="33"/>
      <c r="M6" s="220" t="s">
        <v>12</v>
      </c>
      <c r="N6" s="221"/>
      <c r="O6" s="82" t="s">
        <v>16</v>
      </c>
    </row>
    <row r="7" spans="1:15" ht="15" thickBot="1">
      <c r="A7" s="224"/>
      <c r="B7" s="230"/>
      <c r="C7" s="215"/>
      <c r="D7" s="224"/>
      <c r="E7" s="224"/>
      <c r="F7" s="5" t="s">
        <v>17</v>
      </c>
      <c r="G7" s="6" t="s">
        <v>18</v>
      </c>
      <c r="H7" s="225"/>
      <c r="I7" s="226"/>
      <c r="J7" s="86" t="s">
        <v>56</v>
      </c>
      <c r="K7" s="215"/>
      <c r="L7" s="34"/>
      <c r="M7" s="231" t="s">
        <v>13</v>
      </c>
      <c r="N7" s="232"/>
      <c r="O7" s="4"/>
    </row>
    <row r="8" spans="1:15" ht="15" thickBot="1">
      <c r="A8" s="85">
        <v>1</v>
      </c>
      <c r="B8" s="17">
        <v>2</v>
      </c>
      <c r="C8" s="82"/>
      <c r="D8" s="82"/>
      <c r="E8" s="82">
        <v>3</v>
      </c>
      <c r="F8" s="216">
        <v>4</v>
      </c>
      <c r="G8" s="227"/>
      <c r="H8" s="87">
        <v>8</v>
      </c>
      <c r="I8" s="31"/>
      <c r="J8" s="82">
        <v>10</v>
      </c>
      <c r="K8" s="82">
        <v>11</v>
      </c>
      <c r="L8" s="12">
        <v>12</v>
      </c>
      <c r="M8" s="216">
        <v>13</v>
      </c>
      <c r="N8" s="217"/>
      <c r="O8" s="82">
        <v>14</v>
      </c>
    </row>
    <row r="9" spans="1:15" ht="15.75" customHeight="1" thickBot="1">
      <c r="A9" s="193">
        <v>15</v>
      </c>
      <c r="B9" s="207" t="s">
        <v>36</v>
      </c>
      <c r="C9" s="193" t="s">
        <v>85</v>
      </c>
      <c r="D9" s="193" t="s">
        <v>42</v>
      </c>
      <c r="E9" s="211">
        <v>41443</v>
      </c>
      <c r="F9" s="81" t="s">
        <v>23</v>
      </c>
      <c r="G9" s="81" t="s">
        <v>40</v>
      </c>
      <c r="H9" s="237">
        <v>3.7</v>
      </c>
      <c r="I9" s="238"/>
      <c r="J9" s="193">
        <v>292</v>
      </c>
      <c r="K9" s="193" t="s">
        <v>37</v>
      </c>
      <c r="L9" s="201">
        <f>H9*J9</f>
        <v>1080.4000000000001</v>
      </c>
      <c r="M9" s="205"/>
      <c r="N9" s="206"/>
      <c r="O9" s="193">
        <v>111539593</v>
      </c>
    </row>
    <row r="10" spans="1:15" ht="15" thickBot="1">
      <c r="A10" s="194"/>
      <c r="B10" s="208"/>
      <c r="C10" s="194"/>
      <c r="D10" s="194"/>
      <c r="E10" s="194"/>
      <c r="F10" s="81" t="s">
        <v>19</v>
      </c>
      <c r="G10" s="81" t="s">
        <v>21</v>
      </c>
      <c r="H10" s="239"/>
      <c r="I10" s="240"/>
      <c r="J10" s="194"/>
      <c r="K10" s="194"/>
      <c r="L10" s="202"/>
      <c r="M10" s="195"/>
      <c r="N10" s="196"/>
      <c r="O10" s="194"/>
    </row>
    <row r="11" spans="1:15" ht="15.75" customHeight="1" thickBot="1">
      <c r="A11" s="193">
        <v>16</v>
      </c>
      <c r="B11" s="207" t="s">
        <v>33</v>
      </c>
      <c r="C11" s="193" t="s">
        <v>85</v>
      </c>
      <c r="D11" s="193" t="s">
        <v>42</v>
      </c>
      <c r="E11" s="211">
        <v>41443</v>
      </c>
      <c r="F11" s="81" t="s">
        <v>23</v>
      </c>
      <c r="G11" s="81" t="s">
        <v>40</v>
      </c>
      <c r="H11" s="237">
        <v>3.7</v>
      </c>
      <c r="I11" s="238"/>
      <c r="J11" s="193">
        <v>292</v>
      </c>
      <c r="K11" s="203" t="s">
        <v>35</v>
      </c>
      <c r="L11" s="201">
        <f>H11*J11</f>
        <v>1080.4000000000001</v>
      </c>
      <c r="M11" s="205"/>
      <c r="N11" s="206"/>
      <c r="O11" s="193">
        <v>113546629</v>
      </c>
    </row>
    <row r="12" spans="1:15" ht="15.75" customHeight="1" thickBot="1">
      <c r="A12" s="194"/>
      <c r="B12" s="208"/>
      <c r="C12" s="194"/>
      <c r="D12" s="194"/>
      <c r="E12" s="194"/>
      <c r="F12" s="81" t="s">
        <v>19</v>
      </c>
      <c r="G12" s="81" t="s">
        <v>21</v>
      </c>
      <c r="H12" s="239"/>
      <c r="I12" s="240"/>
      <c r="J12" s="194"/>
      <c r="K12" s="204"/>
      <c r="L12" s="202"/>
      <c r="M12" s="195"/>
      <c r="N12" s="196"/>
      <c r="O12" s="194"/>
    </row>
    <row r="13" spans="1:15" ht="15.75" customHeight="1" thickBot="1">
      <c r="A13" s="193">
        <v>17</v>
      </c>
      <c r="B13" s="207" t="s">
        <v>28</v>
      </c>
      <c r="C13" s="193" t="s">
        <v>85</v>
      </c>
      <c r="D13" s="193" t="s">
        <v>42</v>
      </c>
      <c r="E13" s="211">
        <v>41443</v>
      </c>
      <c r="F13" s="89" t="s">
        <v>19</v>
      </c>
      <c r="G13" s="89" t="s">
        <v>40</v>
      </c>
      <c r="H13" s="237">
        <v>3.7</v>
      </c>
      <c r="I13" s="238"/>
      <c r="J13" s="193">
        <v>292</v>
      </c>
      <c r="K13" s="193" t="s">
        <v>30</v>
      </c>
      <c r="L13" s="201">
        <f>H13*J13</f>
        <v>1080.4000000000001</v>
      </c>
      <c r="M13" s="205"/>
      <c r="N13" s="206"/>
      <c r="O13" s="193">
        <v>106510183</v>
      </c>
    </row>
    <row r="14" spans="1:15" ht="15.75" customHeight="1" thickBot="1">
      <c r="A14" s="194"/>
      <c r="B14" s="208"/>
      <c r="C14" s="194"/>
      <c r="D14" s="194"/>
      <c r="E14" s="194"/>
      <c r="F14" s="89" t="s">
        <v>23</v>
      </c>
      <c r="G14" s="89" t="s">
        <v>21</v>
      </c>
      <c r="H14" s="239"/>
      <c r="I14" s="240"/>
      <c r="J14" s="194"/>
      <c r="K14" s="194"/>
      <c r="L14" s="202"/>
      <c r="M14" s="195"/>
      <c r="N14" s="196"/>
      <c r="O14" s="194"/>
    </row>
    <row r="15" spans="1:15" ht="14.25" customHeight="1" thickBot="1">
      <c r="A15" s="193">
        <v>19</v>
      </c>
      <c r="B15" s="207" t="s">
        <v>36</v>
      </c>
      <c r="C15" s="193" t="s">
        <v>42</v>
      </c>
      <c r="D15" s="193" t="s">
        <v>93</v>
      </c>
      <c r="E15" s="211">
        <v>41444</v>
      </c>
      <c r="F15" s="89" t="s">
        <v>23</v>
      </c>
      <c r="G15" s="89" t="s">
        <v>40</v>
      </c>
      <c r="H15" s="237">
        <v>3.7</v>
      </c>
      <c r="I15" s="238"/>
      <c r="J15" s="193">
        <v>120</v>
      </c>
      <c r="K15" s="193" t="s">
        <v>37</v>
      </c>
      <c r="L15" s="201">
        <f>H15*J15</f>
        <v>444</v>
      </c>
      <c r="M15" s="205"/>
      <c r="N15" s="206"/>
      <c r="O15" s="193">
        <v>111539593</v>
      </c>
    </row>
    <row r="16" spans="1:15" ht="14.25" customHeight="1" thickBot="1">
      <c r="A16" s="194"/>
      <c r="B16" s="208"/>
      <c r="C16" s="194"/>
      <c r="D16" s="194"/>
      <c r="E16" s="194"/>
      <c r="F16" s="89" t="s">
        <v>19</v>
      </c>
      <c r="G16" s="89" t="s">
        <v>21</v>
      </c>
      <c r="H16" s="239"/>
      <c r="I16" s="240"/>
      <c r="J16" s="194"/>
      <c r="K16" s="194"/>
      <c r="L16" s="202"/>
      <c r="M16" s="195"/>
      <c r="N16" s="196"/>
      <c r="O16" s="194"/>
    </row>
    <row r="17" spans="1:15" ht="14.25" customHeight="1" thickBot="1">
      <c r="A17" s="193">
        <v>20</v>
      </c>
      <c r="B17" s="207"/>
      <c r="C17" s="193"/>
      <c r="D17" s="193"/>
      <c r="E17" s="211"/>
      <c r="F17" s="81"/>
      <c r="G17" s="81"/>
      <c r="H17" s="237"/>
      <c r="I17" s="238"/>
      <c r="J17" s="193"/>
      <c r="K17" s="193"/>
      <c r="L17" s="201"/>
      <c r="M17" s="205"/>
      <c r="N17" s="206"/>
      <c r="O17" s="193"/>
    </row>
    <row r="18" spans="1:15" ht="14.25" customHeight="1" thickBot="1">
      <c r="A18" s="194"/>
      <c r="B18" s="208"/>
      <c r="C18" s="194"/>
      <c r="D18" s="194"/>
      <c r="E18" s="194"/>
      <c r="F18" s="81"/>
      <c r="G18" s="81"/>
      <c r="H18" s="239"/>
      <c r="I18" s="240"/>
      <c r="J18" s="194"/>
      <c r="K18" s="194"/>
      <c r="L18" s="202"/>
      <c r="M18" s="195"/>
      <c r="N18" s="196"/>
      <c r="O18" s="194"/>
    </row>
    <row r="19" spans="1:15" ht="14.25" customHeight="1" thickBot="1">
      <c r="A19" s="193">
        <v>21</v>
      </c>
      <c r="B19" s="207"/>
      <c r="C19" s="193"/>
      <c r="D19" s="193"/>
      <c r="E19" s="211"/>
      <c r="F19" s="81"/>
      <c r="G19" s="81"/>
      <c r="H19" s="237"/>
      <c r="I19" s="238"/>
      <c r="J19" s="193"/>
      <c r="K19" s="193"/>
      <c r="L19" s="201"/>
      <c r="M19" s="205"/>
      <c r="N19" s="206"/>
      <c r="O19" s="193"/>
    </row>
    <row r="20" spans="1:15" ht="14.25" customHeight="1" thickBot="1">
      <c r="A20" s="194"/>
      <c r="B20" s="208"/>
      <c r="C20" s="194"/>
      <c r="D20" s="194"/>
      <c r="E20" s="194"/>
      <c r="F20" s="81"/>
      <c r="G20" s="81"/>
      <c r="H20" s="239"/>
      <c r="I20" s="240"/>
      <c r="J20" s="194"/>
      <c r="K20" s="194"/>
      <c r="L20" s="202"/>
      <c r="M20" s="195"/>
      <c r="N20" s="196"/>
      <c r="O20" s="194"/>
    </row>
    <row r="21" spans="1:15" ht="14.25" customHeight="1" thickBot="1">
      <c r="A21" s="193">
        <v>22</v>
      </c>
      <c r="B21" s="207"/>
      <c r="C21" s="193"/>
      <c r="D21" s="193"/>
      <c r="E21" s="211"/>
      <c r="F21" s="81"/>
      <c r="G21" s="81"/>
      <c r="H21" s="237"/>
      <c r="I21" s="238"/>
      <c r="J21" s="193"/>
      <c r="K21" s="193"/>
      <c r="L21" s="201"/>
      <c r="M21" s="205"/>
      <c r="N21" s="206"/>
      <c r="O21" s="193"/>
    </row>
    <row r="22" spans="1:15" ht="14.25" customHeight="1" thickBot="1">
      <c r="A22" s="194"/>
      <c r="B22" s="208"/>
      <c r="C22" s="194"/>
      <c r="D22" s="194"/>
      <c r="E22" s="194"/>
      <c r="F22" s="81"/>
      <c r="G22" s="81"/>
      <c r="H22" s="239"/>
      <c r="I22" s="240"/>
      <c r="J22" s="194"/>
      <c r="K22" s="194"/>
      <c r="L22" s="202"/>
      <c r="M22" s="195"/>
      <c r="N22" s="196"/>
      <c r="O22" s="194"/>
    </row>
    <row r="23" spans="1:15" ht="14.25" customHeight="1" thickBot="1">
      <c r="A23" s="193">
        <v>23</v>
      </c>
      <c r="B23" s="207"/>
      <c r="C23" s="193"/>
      <c r="D23" s="193"/>
      <c r="E23" s="211"/>
      <c r="F23" s="81"/>
      <c r="G23" s="81"/>
      <c r="H23" s="237"/>
      <c r="I23" s="238"/>
      <c r="J23" s="193"/>
      <c r="K23" s="203"/>
      <c r="L23" s="201"/>
      <c r="M23" s="205"/>
      <c r="N23" s="206"/>
      <c r="O23" s="193"/>
    </row>
    <row r="24" spans="1:15" ht="14.25" customHeight="1" thickBot="1">
      <c r="A24" s="194"/>
      <c r="B24" s="208"/>
      <c r="C24" s="194"/>
      <c r="D24" s="194"/>
      <c r="E24" s="194"/>
      <c r="F24" s="81"/>
      <c r="G24" s="81"/>
      <c r="H24" s="239"/>
      <c r="I24" s="240"/>
      <c r="J24" s="194"/>
      <c r="K24" s="204"/>
      <c r="L24" s="202"/>
      <c r="M24" s="195"/>
      <c r="N24" s="196"/>
      <c r="O24" s="194"/>
    </row>
    <row r="25" spans="1:15" ht="14.25" customHeight="1" thickBot="1">
      <c r="A25" s="193">
        <v>24</v>
      </c>
      <c r="B25" s="207"/>
      <c r="C25" s="193"/>
      <c r="D25" s="193"/>
      <c r="E25" s="211"/>
      <c r="F25" s="81"/>
      <c r="G25" s="81"/>
      <c r="H25" s="237"/>
      <c r="I25" s="238"/>
      <c r="J25" s="193"/>
      <c r="K25" s="193"/>
      <c r="L25" s="201"/>
      <c r="M25" s="205"/>
      <c r="N25" s="206"/>
      <c r="O25" s="193"/>
    </row>
    <row r="26" spans="1:15" ht="14.25" customHeight="1" thickBot="1">
      <c r="A26" s="194"/>
      <c r="B26" s="208"/>
      <c r="C26" s="194"/>
      <c r="D26" s="194"/>
      <c r="E26" s="194"/>
      <c r="F26" s="81"/>
      <c r="G26" s="81"/>
      <c r="H26" s="239"/>
      <c r="I26" s="240"/>
      <c r="J26" s="194"/>
      <c r="K26" s="194"/>
      <c r="L26" s="202"/>
      <c r="M26" s="195"/>
      <c r="N26" s="196"/>
      <c r="O26" s="194"/>
    </row>
    <row r="27" spans="1:15" ht="14.25" customHeight="1" thickBot="1">
      <c r="A27" s="193">
        <v>24</v>
      </c>
      <c r="B27" s="207"/>
      <c r="C27" s="193"/>
      <c r="D27" s="193"/>
      <c r="E27" s="211"/>
      <c r="F27" s="81"/>
      <c r="G27" s="81"/>
      <c r="H27" s="237"/>
      <c r="I27" s="238"/>
      <c r="J27" s="193"/>
      <c r="K27" s="193"/>
      <c r="L27" s="201"/>
      <c r="M27" s="205"/>
      <c r="N27" s="206"/>
      <c r="O27" s="193"/>
    </row>
    <row r="28" spans="1:15" ht="14.25" customHeight="1" thickBot="1">
      <c r="A28" s="194"/>
      <c r="B28" s="208"/>
      <c r="C28" s="194"/>
      <c r="D28" s="194"/>
      <c r="E28" s="194"/>
      <c r="F28" s="81"/>
      <c r="G28" s="81"/>
      <c r="H28" s="239"/>
      <c r="I28" s="240"/>
      <c r="J28" s="194"/>
      <c r="K28" s="194"/>
      <c r="L28" s="202"/>
      <c r="M28" s="195"/>
      <c r="N28" s="196"/>
      <c r="O28" s="194"/>
    </row>
    <row r="29" spans="1:15" ht="7.2" customHeight="1">
      <c r="A29" s="9"/>
      <c r="B29" s="14"/>
      <c r="C29" s="9"/>
      <c r="D29" s="9"/>
      <c r="E29" s="9"/>
      <c r="F29" s="10"/>
      <c r="G29" s="209" t="s">
        <v>9</v>
      </c>
      <c r="H29" s="205"/>
      <c r="I29" s="206"/>
      <c r="J29" s="193"/>
      <c r="K29" s="193"/>
      <c r="L29" s="201">
        <f>SUM(L9:L28)</f>
        <v>3685.2000000000003</v>
      </c>
      <c r="M29" s="197"/>
      <c r="N29" s="198"/>
      <c r="O29" s="193"/>
    </row>
    <row r="30" spans="1:15" ht="14.25" customHeight="1" thickBot="1">
      <c r="A30" s="9"/>
      <c r="B30" s="14"/>
      <c r="C30" s="9"/>
      <c r="D30" s="9"/>
      <c r="E30" s="9"/>
      <c r="F30" s="9"/>
      <c r="G30" s="210"/>
      <c r="H30" s="195"/>
      <c r="I30" s="196"/>
      <c r="J30" s="194"/>
      <c r="K30" s="194"/>
      <c r="L30" s="202"/>
      <c r="M30" s="199"/>
      <c r="N30" s="200"/>
      <c r="O30" s="194"/>
    </row>
    <row r="31" spans="1:15" ht="15.75" customHeight="1">
      <c r="A31" s="11"/>
      <c r="B31" s="16"/>
    </row>
    <row r="32" spans="1:15" ht="15.75" customHeight="1">
      <c r="A32" s="11"/>
      <c r="B32" s="16"/>
    </row>
    <row r="33" spans="1:15">
      <c r="A33" s="234" t="s">
        <v>24</v>
      </c>
      <c r="B33" s="234"/>
      <c r="C33" s="234"/>
      <c r="D33" s="235" t="s">
        <v>25</v>
      </c>
      <c r="E33" s="235"/>
      <c r="F33" s="235"/>
      <c r="G33" s="235"/>
      <c r="H33" s="236" t="s">
        <v>26</v>
      </c>
      <c r="I33" s="236"/>
      <c r="J33" s="236"/>
      <c r="K33" s="236"/>
      <c r="L33" s="236"/>
    </row>
    <row r="34" spans="1:15">
      <c r="A34" s="11"/>
      <c r="B34" s="16"/>
    </row>
    <row r="35" spans="1:15">
      <c r="A35" s="23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25"/>
      <c r="N35" s="25"/>
      <c r="O35" s="25"/>
    </row>
  </sheetData>
  <mergeCells count="152">
    <mergeCell ref="O29:O30"/>
    <mergeCell ref="A33:C33"/>
    <mergeCell ref="D33:G33"/>
    <mergeCell ref="H33:L33"/>
    <mergeCell ref="G29:G30"/>
    <mergeCell ref="H29:I30"/>
    <mergeCell ref="J29:J30"/>
    <mergeCell ref="K29:K30"/>
    <mergeCell ref="L29:L30"/>
    <mergeCell ref="M29:N30"/>
    <mergeCell ref="J27:J28"/>
    <mergeCell ref="K27:K28"/>
    <mergeCell ref="L27:L28"/>
    <mergeCell ref="M27:N27"/>
    <mergeCell ref="O27:O28"/>
    <mergeCell ref="M28:N28"/>
    <mergeCell ref="A27:A28"/>
    <mergeCell ref="B27:B28"/>
    <mergeCell ref="C27:C28"/>
    <mergeCell ref="D27:D28"/>
    <mergeCell ref="E27:E28"/>
    <mergeCell ref="H27:I28"/>
    <mergeCell ref="J25:J26"/>
    <mergeCell ref="K25:K26"/>
    <mergeCell ref="L25:L26"/>
    <mergeCell ref="M25:N25"/>
    <mergeCell ref="O25:O26"/>
    <mergeCell ref="M26:N26"/>
    <mergeCell ref="A25:A26"/>
    <mergeCell ref="B25:B26"/>
    <mergeCell ref="C25:C26"/>
    <mergeCell ref="D25:D26"/>
    <mergeCell ref="E25:E26"/>
    <mergeCell ref="H25:I26"/>
    <mergeCell ref="J23:J24"/>
    <mergeCell ref="K23:K24"/>
    <mergeCell ref="L23:L24"/>
    <mergeCell ref="M23:N23"/>
    <mergeCell ref="O23:O24"/>
    <mergeCell ref="M24:N24"/>
    <mergeCell ref="A23:A24"/>
    <mergeCell ref="B23:B24"/>
    <mergeCell ref="C23:C24"/>
    <mergeCell ref="D23:D24"/>
    <mergeCell ref="E23:E24"/>
    <mergeCell ref="H23:I24"/>
    <mergeCell ref="J21:J22"/>
    <mergeCell ref="K21:K22"/>
    <mergeCell ref="L21:L22"/>
    <mergeCell ref="M21:N21"/>
    <mergeCell ref="O21:O22"/>
    <mergeCell ref="M22:N22"/>
    <mergeCell ref="A21:A22"/>
    <mergeCell ref="B21:B22"/>
    <mergeCell ref="C21:C22"/>
    <mergeCell ref="D21:D22"/>
    <mergeCell ref="E21:E22"/>
    <mergeCell ref="H21:I22"/>
    <mergeCell ref="J19:J20"/>
    <mergeCell ref="K19:K20"/>
    <mergeCell ref="L19:L20"/>
    <mergeCell ref="M19:N19"/>
    <mergeCell ref="O19:O20"/>
    <mergeCell ref="M20:N20"/>
    <mergeCell ref="A19:A20"/>
    <mergeCell ref="B19:B20"/>
    <mergeCell ref="C19:C20"/>
    <mergeCell ref="D19:D20"/>
    <mergeCell ref="E19:E20"/>
    <mergeCell ref="H19:I20"/>
    <mergeCell ref="J17:J18"/>
    <mergeCell ref="K17:K18"/>
    <mergeCell ref="L17:L18"/>
    <mergeCell ref="M17:N17"/>
    <mergeCell ref="O17:O18"/>
    <mergeCell ref="M18:N18"/>
    <mergeCell ref="A17:A18"/>
    <mergeCell ref="B17:B18"/>
    <mergeCell ref="C17:C18"/>
    <mergeCell ref="D17:D18"/>
    <mergeCell ref="E17:E18"/>
    <mergeCell ref="H17:I18"/>
    <mergeCell ref="M15:N15"/>
    <mergeCell ref="O15:O16"/>
    <mergeCell ref="M16:N16"/>
    <mergeCell ref="A15:A16"/>
    <mergeCell ref="B15:B16"/>
    <mergeCell ref="C15:C16"/>
    <mergeCell ref="D15:D16"/>
    <mergeCell ref="E15:E16"/>
    <mergeCell ref="H15:I16"/>
    <mergeCell ref="A13:A14"/>
    <mergeCell ref="B13:B14"/>
    <mergeCell ref="C13:C14"/>
    <mergeCell ref="D13:D14"/>
    <mergeCell ref="E13:E14"/>
    <mergeCell ref="H13:I14"/>
    <mergeCell ref="J15:J16"/>
    <mergeCell ref="K15:K16"/>
    <mergeCell ref="L15:L16"/>
    <mergeCell ref="O11:O12"/>
    <mergeCell ref="M12:N12"/>
    <mergeCell ref="L9:L10"/>
    <mergeCell ref="M9:N9"/>
    <mergeCell ref="O9:O10"/>
    <mergeCell ref="M10:N10"/>
    <mergeCell ref="J13:J14"/>
    <mergeCell ref="K13:K14"/>
    <mergeCell ref="L13:L14"/>
    <mergeCell ref="M13:N13"/>
    <mergeCell ref="O13:O14"/>
    <mergeCell ref="M14:N14"/>
    <mergeCell ref="A11:A12"/>
    <mergeCell ref="B11:B12"/>
    <mergeCell ref="C11:C12"/>
    <mergeCell ref="D11:D12"/>
    <mergeCell ref="E11:E12"/>
    <mergeCell ref="H11:I12"/>
    <mergeCell ref="F8:G8"/>
    <mergeCell ref="M8:N8"/>
    <mergeCell ref="A9:A10"/>
    <mergeCell ref="B9:B10"/>
    <mergeCell ref="C9:C10"/>
    <mergeCell ref="D9:D10"/>
    <mergeCell ref="E9:E10"/>
    <mergeCell ref="H9:I10"/>
    <mergeCell ref="J9:J10"/>
    <mergeCell ref="K9:K10"/>
    <mergeCell ref="J11:J12"/>
    <mergeCell ref="K11:K12"/>
    <mergeCell ref="L11:L12"/>
    <mergeCell ref="M11:N11"/>
    <mergeCell ref="M4:N4"/>
    <mergeCell ref="F5:G5"/>
    <mergeCell ref="H5:I5"/>
    <mergeCell ref="M5:N5"/>
    <mergeCell ref="F6:G6"/>
    <mergeCell ref="H6:I6"/>
    <mergeCell ref="M6:N6"/>
    <mergeCell ref="H7:I7"/>
    <mergeCell ref="M7:N7"/>
    <mergeCell ref="A3:C3"/>
    <mergeCell ref="F3:H3"/>
    <mergeCell ref="J3:L3"/>
    <mergeCell ref="A4:A7"/>
    <mergeCell ref="B4:B7"/>
    <mergeCell ref="C4:C7"/>
    <mergeCell ref="D4:D7"/>
    <mergeCell ref="E4:E7"/>
    <mergeCell ref="F4:G4"/>
    <mergeCell ref="H4:I4"/>
    <mergeCell ref="K4:K7"/>
  </mergeCells>
  <pageMargins left="0.13" right="0.19" top="0.45" bottom="0.33" header="0.31496062992125984" footer="0.31496062992125984"/>
  <pageSetup paperSize="9" scale="97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5"/>
  <sheetViews>
    <sheetView zoomScaleNormal="100" workbookViewId="0">
      <selection activeCell="B11" sqref="B11:O12"/>
    </sheetView>
  </sheetViews>
  <sheetFormatPr defaultRowHeight="14.4"/>
  <cols>
    <col min="1" max="1" width="10.88671875" bestFit="1" customWidth="1"/>
    <col min="2" max="2" width="15" bestFit="1" customWidth="1"/>
    <col min="3" max="4" width="10.88671875" customWidth="1"/>
    <col min="5" max="5" width="10.88671875" bestFit="1" customWidth="1"/>
    <col min="8" max="8" width="3" bestFit="1" customWidth="1"/>
    <col min="9" max="9" width="3.77734375" customWidth="1"/>
    <col min="10" max="10" width="7.33203125" customWidth="1"/>
    <col min="11" max="11" width="9.33203125" bestFit="1" customWidth="1"/>
    <col min="12" max="12" width="12.6640625" style="13" customWidth="1"/>
    <col min="15" max="15" width="9.6640625" bestFit="1" customWidth="1"/>
  </cols>
  <sheetData>
    <row r="1" spans="1:15">
      <c r="A1" s="11"/>
      <c r="B1" s="15"/>
      <c r="F1" s="11"/>
    </row>
    <row r="2" spans="1:15" ht="25.2">
      <c r="A2" s="35" t="s">
        <v>38</v>
      </c>
      <c r="B2" s="35"/>
      <c r="C2" s="35"/>
      <c r="D2" s="35"/>
      <c r="E2" s="35"/>
      <c r="F2" s="35"/>
      <c r="G2" s="35"/>
      <c r="H2" s="35"/>
      <c r="I2" s="35"/>
    </row>
    <row r="3" spans="1:15" ht="15" thickBot="1">
      <c r="A3" s="241" t="s">
        <v>97</v>
      </c>
      <c r="B3" s="241"/>
      <c r="C3" s="241"/>
      <c r="D3" s="21"/>
      <c r="F3" s="233" t="s">
        <v>98</v>
      </c>
      <c r="G3" s="233"/>
      <c r="H3" s="233"/>
      <c r="I3" s="1"/>
      <c r="J3" s="233" t="s">
        <v>99</v>
      </c>
      <c r="K3" s="233"/>
      <c r="L3" s="233"/>
    </row>
    <row r="4" spans="1:15" ht="18.75" customHeight="1">
      <c r="A4" s="222" t="s">
        <v>0</v>
      </c>
      <c r="B4" s="228" t="s">
        <v>1</v>
      </c>
      <c r="C4" s="213" t="s">
        <v>2</v>
      </c>
      <c r="D4" s="222" t="s">
        <v>41</v>
      </c>
      <c r="E4" s="222" t="s">
        <v>3</v>
      </c>
      <c r="F4" s="218" t="s">
        <v>4</v>
      </c>
      <c r="G4" s="219"/>
      <c r="H4" s="218" t="s">
        <v>6</v>
      </c>
      <c r="I4" s="219"/>
      <c r="J4" s="91"/>
      <c r="K4" s="213" t="s">
        <v>8</v>
      </c>
      <c r="L4" s="32"/>
      <c r="M4" s="218" t="s">
        <v>10</v>
      </c>
      <c r="N4" s="219"/>
      <c r="O4" s="95" t="s">
        <v>14</v>
      </c>
    </row>
    <row r="5" spans="1:15" ht="33" customHeight="1">
      <c r="A5" s="223"/>
      <c r="B5" s="229"/>
      <c r="C5" s="214"/>
      <c r="D5" s="223"/>
      <c r="E5" s="223"/>
      <c r="F5" s="220" t="s">
        <v>5</v>
      </c>
      <c r="G5" s="221"/>
      <c r="H5" s="220">
        <v>3.7</v>
      </c>
      <c r="I5" s="221"/>
      <c r="J5" s="92"/>
      <c r="K5" s="214"/>
      <c r="L5" s="33"/>
      <c r="M5" s="220" t="s">
        <v>11</v>
      </c>
      <c r="N5" s="221"/>
      <c r="O5" s="96" t="s">
        <v>15</v>
      </c>
    </row>
    <row r="6" spans="1:15" ht="16.5" customHeight="1">
      <c r="A6" s="223"/>
      <c r="B6" s="229"/>
      <c r="C6" s="214"/>
      <c r="D6" s="223"/>
      <c r="E6" s="223"/>
      <c r="F6" s="225"/>
      <c r="G6" s="226"/>
      <c r="H6" s="220" t="s">
        <v>7</v>
      </c>
      <c r="I6" s="221"/>
      <c r="J6" s="92"/>
      <c r="K6" s="214"/>
      <c r="L6" s="33"/>
      <c r="M6" s="220" t="s">
        <v>12</v>
      </c>
      <c r="N6" s="221"/>
      <c r="O6" s="96" t="s">
        <v>16</v>
      </c>
    </row>
    <row r="7" spans="1:15" ht="15" thickBot="1">
      <c r="A7" s="224"/>
      <c r="B7" s="230"/>
      <c r="C7" s="215"/>
      <c r="D7" s="224"/>
      <c r="E7" s="224"/>
      <c r="F7" s="5" t="s">
        <v>17</v>
      </c>
      <c r="G7" s="6" t="s">
        <v>18</v>
      </c>
      <c r="H7" s="225"/>
      <c r="I7" s="226"/>
      <c r="J7" s="93" t="s">
        <v>56</v>
      </c>
      <c r="K7" s="215"/>
      <c r="L7" s="34"/>
      <c r="M7" s="231" t="s">
        <v>13</v>
      </c>
      <c r="N7" s="232"/>
      <c r="O7" s="4"/>
    </row>
    <row r="8" spans="1:15" ht="15" thickBot="1">
      <c r="A8" s="92">
        <v>1</v>
      </c>
      <c r="B8" s="17">
        <v>2</v>
      </c>
      <c r="C8" s="96"/>
      <c r="D8" s="96"/>
      <c r="E8" s="96">
        <v>3</v>
      </c>
      <c r="F8" s="216">
        <v>4</v>
      </c>
      <c r="G8" s="227"/>
      <c r="H8" s="94">
        <v>8</v>
      </c>
      <c r="I8" s="31"/>
      <c r="J8" s="96">
        <v>10</v>
      </c>
      <c r="K8" s="96">
        <v>11</v>
      </c>
      <c r="L8" s="12">
        <v>12</v>
      </c>
      <c r="M8" s="216">
        <v>13</v>
      </c>
      <c r="N8" s="217"/>
      <c r="O8" s="96">
        <v>14</v>
      </c>
    </row>
    <row r="9" spans="1:15" ht="15.75" customHeight="1" thickBot="1">
      <c r="A9" s="193">
        <v>15</v>
      </c>
      <c r="B9" s="207" t="s">
        <v>28</v>
      </c>
      <c r="C9" s="193" t="s">
        <v>42</v>
      </c>
      <c r="D9" s="193" t="s">
        <v>76</v>
      </c>
      <c r="E9" s="211">
        <v>41450</v>
      </c>
      <c r="F9" s="90" t="s">
        <v>19</v>
      </c>
      <c r="G9" s="90" t="s">
        <v>40</v>
      </c>
      <c r="H9" s="237">
        <v>3.7</v>
      </c>
      <c r="I9" s="238"/>
      <c r="J9" s="193">
        <v>190</v>
      </c>
      <c r="K9" s="193" t="s">
        <v>30</v>
      </c>
      <c r="L9" s="201">
        <f>H9*J9</f>
        <v>703</v>
      </c>
      <c r="M9" s="205"/>
      <c r="N9" s="206"/>
      <c r="O9" s="193">
        <v>106510183</v>
      </c>
    </row>
    <row r="10" spans="1:15" ht="15" thickBot="1">
      <c r="A10" s="194"/>
      <c r="B10" s="208"/>
      <c r="C10" s="194"/>
      <c r="D10" s="194"/>
      <c r="E10" s="194"/>
      <c r="F10" s="90" t="s">
        <v>23</v>
      </c>
      <c r="G10" s="90" t="s">
        <v>21</v>
      </c>
      <c r="H10" s="239"/>
      <c r="I10" s="240"/>
      <c r="J10" s="194"/>
      <c r="K10" s="194"/>
      <c r="L10" s="202"/>
      <c r="M10" s="195"/>
      <c r="N10" s="196"/>
      <c r="O10" s="194"/>
    </row>
    <row r="11" spans="1:15" ht="15.75" customHeight="1" thickBot="1">
      <c r="A11" s="193">
        <v>16</v>
      </c>
      <c r="B11" s="207" t="s">
        <v>36</v>
      </c>
      <c r="C11" s="193" t="s">
        <v>42</v>
      </c>
      <c r="D11" s="193" t="s">
        <v>93</v>
      </c>
      <c r="E11" s="211">
        <v>41451</v>
      </c>
      <c r="F11" s="90" t="s">
        <v>23</v>
      </c>
      <c r="G11" s="90" t="s">
        <v>40</v>
      </c>
      <c r="H11" s="237">
        <v>3.7</v>
      </c>
      <c r="I11" s="238"/>
      <c r="J11" s="193">
        <v>120</v>
      </c>
      <c r="K11" s="193" t="s">
        <v>37</v>
      </c>
      <c r="L11" s="201">
        <f>H11*J11</f>
        <v>444</v>
      </c>
      <c r="M11" s="205"/>
      <c r="N11" s="206"/>
      <c r="O11" s="193">
        <v>111539593</v>
      </c>
    </row>
    <row r="12" spans="1:15" ht="15.75" customHeight="1" thickBot="1">
      <c r="A12" s="194"/>
      <c r="B12" s="208"/>
      <c r="C12" s="194"/>
      <c r="D12" s="194"/>
      <c r="E12" s="194"/>
      <c r="F12" s="90" t="s">
        <v>19</v>
      </c>
      <c r="G12" s="90" t="s">
        <v>21</v>
      </c>
      <c r="H12" s="239"/>
      <c r="I12" s="240"/>
      <c r="J12" s="194"/>
      <c r="K12" s="194"/>
      <c r="L12" s="202"/>
      <c r="M12" s="195"/>
      <c r="N12" s="196"/>
      <c r="O12" s="194"/>
    </row>
    <row r="13" spans="1:15" ht="15.75" customHeight="1" thickBot="1">
      <c r="A13" s="193">
        <v>17</v>
      </c>
      <c r="B13" s="207"/>
      <c r="C13" s="193"/>
      <c r="D13" s="193"/>
      <c r="E13" s="211"/>
      <c r="F13" s="97"/>
      <c r="G13" s="97"/>
      <c r="H13" s="237"/>
      <c r="I13" s="238"/>
      <c r="J13" s="193"/>
      <c r="K13" s="193"/>
      <c r="L13" s="201"/>
      <c r="M13" s="205"/>
      <c r="N13" s="206"/>
      <c r="O13" s="193"/>
    </row>
    <row r="14" spans="1:15" ht="15.75" customHeight="1" thickBot="1">
      <c r="A14" s="194"/>
      <c r="B14" s="208"/>
      <c r="C14" s="194"/>
      <c r="D14" s="194"/>
      <c r="E14" s="194"/>
      <c r="F14" s="97"/>
      <c r="G14" s="97"/>
      <c r="H14" s="239"/>
      <c r="I14" s="240"/>
      <c r="J14" s="194"/>
      <c r="K14" s="194"/>
      <c r="L14" s="202"/>
      <c r="M14" s="195"/>
      <c r="N14" s="196"/>
      <c r="O14" s="194"/>
    </row>
    <row r="15" spans="1:15" ht="14.25" customHeight="1" thickBot="1">
      <c r="A15" s="193">
        <v>19</v>
      </c>
      <c r="B15" s="207"/>
      <c r="C15" s="193"/>
      <c r="D15" s="193"/>
      <c r="E15" s="211"/>
      <c r="F15" s="90"/>
      <c r="G15" s="90"/>
      <c r="H15" s="237"/>
      <c r="I15" s="238"/>
      <c r="J15" s="193"/>
      <c r="K15" s="193"/>
      <c r="L15" s="201"/>
      <c r="M15" s="205"/>
      <c r="N15" s="206"/>
      <c r="O15" s="193"/>
    </row>
    <row r="16" spans="1:15" ht="14.25" customHeight="1" thickBot="1">
      <c r="A16" s="194"/>
      <c r="B16" s="208"/>
      <c r="C16" s="194"/>
      <c r="D16" s="194"/>
      <c r="E16" s="194"/>
      <c r="F16" s="90"/>
      <c r="G16" s="90"/>
      <c r="H16" s="239"/>
      <c r="I16" s="240"/>
      <c r="J16" s="194"/>
      <c r="K16" s="194"/>
      <c r="L16" s="202"/>
      <c r="M16" s="195"/>
      <c r="N16" s="196"/>
      <c r="O16" s="194"/>
    </row>
    <row r="17" spans="1:15" ht="14.25" customHeight="1" thickBot="1">
      <c r="A17" s="193">
        <v>20</v>
      </c>
      <c r="B17" s="207"/>
      <c r="C17" s="193"/>
      <c r="D17" s="193"/>
      <c r="E17" s="211"/>
      <c r="F17" s="90"/>
      <c r="G17" s="90"/>
      <c r="H17" s="237"/>
      <c r="I17" s="238"/>
      <c r="J17" s="193"/>
      <c r="K17" s="193"/>
      <c r="L17" s="201"/>
      <c r="M17" s="205"/>
      <c r="N17" s="206"/>
      <c r="O17" s="193"/>
    </row>
    <row r="18" spans="1:15" ht="14.25" customHeight="1" thickBot="1">
      <c r="A18" s="194"/>
      <c r="B18" s="208"/>
      <c r="C18" s="194"/>
      <c r="D18" s="194"/>
      <c r="E18" s="194"/>
      <c r="F18" s="90"/>
      <c r="G18" s="90"/>
      <c r="H18" s="239"/>
      <c r="I18" s="240"/>
      <c r="J18" s="194"/>
      <c r="K18" s="194"/>
      <c r="L18" s="202"/>
      <c r="M18" s="195"/>
      <c r="N18" s="196"/>
      <c r="O18" s="194"/>
    </row>
    <row r="19" spans="1:15" ht="14.25" customHeight="1" thickBot="1">
      <c r="A19" s="193">
        <v>21</v>
      </c>
      <c r="B19" s="207"/>
      <c r="C19" s="193"/>
      <c r="D19" s="193"/>
      <c r="E19" s="211"/>
      <c r="F19" s="90"/>
      <c r="G19" s="90"/>
      <c r="H19" s="237"/>
      <c r="I19" s="238"/>
      <c r="J19" s="193"/>
      <c r="K19" s="193"/>
      <c r="L19" s="201"/>
      <c r="M19" s="205"/>
      <c r="N19" s="206"/>
      <c r="O19" s="193"/>
    </row>
    <row r="20" spans="1:15" ht="14.25" customHeight="1" thickBot="1">
      <c r="A20" s="194"/>
      <c r="B20" s="208"/>
      <c r="C20" s="194"/>
      <c r="D20" s="194"/>
      <c r="E20" s="194"/>
      <c r="F20" s="90"/>
      <c r="G20" s="90"/>
      <c r="H20" s="239"/>
      <c r="I20" s="240"/>
      <c r="J20" s="194"/>
      <c r="K20" s="194"/>
      <c r="L20" s="202"/>
      <c r="M20" s="195"/>
      <c r="N20" s="196"/>
      <c r="O20" s="194"/>
    </row>
    <row r="21" spans="1:15" ht="14.25" customHeight="1" thickBot="1">
      <c r="A21" s="193">
        <v>22</v>
      </c>
      <c r="B21" s="207"/>
      <c r="C21" s="193"/>
      <c r="D21" s="193"/>
      <c r="E21" s="211"/>
      <c r="F21" s="90"/>
      <c r="G21" s="90"/>
      <c r="H21" s="237"/>
      <c r="I21" s="238"/>
      <c r="J21" s="193"/>
      <c r="K21" s="193"/>
      <c r="L21" s="201"/>
      <c r="M21" s="205"/>
      <c r="N21" s="206"/>
      <c r="O21" s="193"/>
    </row>
    <row r="22" spans="1:15" ht="14.25" customHeight="1" thickBot="1">
      <c r="A22" s="194"/>
      <c r="B22" s="208"/>
      <c r="C22" s="194"/>
      <c r="D22" s="194"/>
      <c r="E22" s="194"/>
      <c r="F22" s="90"/>
      <c r="G22" s="90"/>
      <c r="H22" s="239"/>
      <c r="I22" s="240"/>
      <c r="J22" s="194"/>
      <c r="K22" s="194"/>
      <c r="L22" s="202"/>
      <c r="M22" s="195"/>
      <c r="N22" s="196"/>
      <c r="O22" s="194"/>
    </row>
    <row r="23" spans="1:15" ht="14.25" customHeight="1" thickBot="1">
      <c r="A23" s="193">
        <v>23</v>
      </c>
      <c r="B23" s="207"/>
      <c r="C23" s="193"/>
      <c r="D23" s="193"/>
      <c r="E23" s="211"/>
      <c r="F23" s="90"/>
      <c r="G23" s="90"/>
      <c r="H23" s="237"/>
      <c r="I23" s="238"/>
      <c r="J23" s="193"/>
      <c r="K23" s="203"/>
      <c r="L23" s="201"/>
      <c r="M23" s="205"/>
      <c r="N23" s="206"/>
      <c r="O23" s="193"/>
    </row>
    <row r="24" spans="1:15" ht="14.25" customHeight="1" thickBot="1">
      <c r="A24" s="194"/>
      <c r="B24" s="208"/>
      <c r="C24" s="194"/>
      <c r="D24" s="194"/>
      <c r="E24" s="194"/>
      <c r="F24" s="90"/>
      <c r="G24" s="90"/>
      <c r="H24" s="239"/>
      <c r="I24" s="240"/>
      <c r="J24" s="194"/>
      <c r="K24" s="204"/>
      <c r="L24" s="202"/>
      <c r="M24" s="195"/>
      <c r="N24" s="196"/>
      <c r="O24" s="194"/>
    </row>
    <row r="25" spans="1:15" ht="14.25" customHeight="1" thickBot="1">
      <c r="A25" s="193">
        <v>24</v>
      </c>
      <c r="B25" s="207"/>
      <c r="C25" s="193"/>
      <c r="D25" s="193"/>
      <c r="E25" s="211"/>
      <c r="F25" s="90"/>
      <c r="G25" s="90"/>
      <c r="H25" s="237"/>
      <c r="I25" s="238"/>
      <c r="J25" s="193"/>
      <c r="K25" s="193"/>
      <c r="L25" s="201"/>
      <c r="M25" s="205"/>
      <c r="N25" s="206"/>
      <c r="O25" s="193"/>
    </row>
    <row r="26" spans="1:15" ht="14.25" customHeight="1" thickBot="1">
      <c r="A26" s="194"/>
      <c r="B26" s="208"/>
      <c r="C26" s="194"/>
      <c r="D26" s="194"/>
      <c r="E26" s="194"/>
      <c r="F26" s="90"/>
      <c r="G26" s="90"/>
      <c r="H26" s="239"/>
      <c r="I26" s="240"/>
      <c r="J26" s="194"/>
      <c r="K26" s="194"/>
      <c r="L26" s="202"/>
      <c r="M26" s="195"/>
      <c r="N26" s="196"/>
      <c r="O26" s="194"/>
    </row>
    <row r="27" spans="1:15" ht="14.25" customHeight="1" thickBot="1">
      <c r="A27" s="193">
        <v>25</v>
      </c>
      <c r="B27" s="207"/>
      <c r="C27" s="193"/>
      <c r="D27" s="193"/>
      <c r="E27" s="211"/>
      <c r="F27" s="90"/>
      <c r="G27" s="90"/>
      <c r="H27" s="237"/>
      <c r="I27" s="238"/>
      <c r="J27" s="193"/>
      <c r="K27" s="193"/>
      <c r="L27" s="201"/>
      <c r="M27" s="205"/>
      <c r="N27" s="206"/>
      <c r="O27" s="193"/>
    </row>
    <row r="28" spans="1:15" ht="14.25" customHeight="1" thickBot="1">
      <c r="A28" s="194"/>
      <c r="B28" s="208"/>
      <c r="C28" s="194"/>
      <c r="D28" s="194"/>
      <c r="E28" s="194"/>
      <c r="F28" s="90"/>
      <c r="G28" s="90"/>
      <c r="H28" s="239"/>
      <c r="I28" s="240"/>
      <c r="J28" s="194"/>
      <c r="K28" s="194"/>
      <c r="L28" s="202"/>
      <c r="M28" s="195"/>
      <c r="N28" s="196"/>
      <c r="O28" s="194"/>
    </row>
    <row r="29" spans="1:15" ht="7.2" customHeight="1">
      <c r="A29" s="9"/>
      <c r="B29" s="14"/>
      <c r="C29" s="9"/>
      <c r="D29" s="9"/>
      <c r="E29" s="9"/>
      <c r="F29" s="10"/>
      <c r="G29" s="209" t="s">
        <v>9</v>
      </c>
      <c r="H29" s="205"/>
      <c r="I29" s="206"/>
      <c r="J29" s="193"/>
      <c r="K29" s="193"/>
      <c r="L29" s="201">
        <f>SUM(L9:L28)</f>
        <v>1147</v>
      </c>
      <c r="M29" s="197"/>
      <c r="N29" s="198"/>
      <c r="O29" s="193"/>
    </row>
    <row r="30" spans="1:15" ht="14.25" customHeight="1" thickBot="1">
      <c r="A30" s="9"/>
      <c r="B30" s="14"/>
      <c r="C30" s="9"/>
      <c r="D30" s="9"/>
      <c r="E30" s="9"/>
      <c r="F30" s="9"/>
      <c r="G30" s="210"/>
      <c r="H30" s="195"/>
      <c r="I30" s="196"/>
      <c r="J30" s="194"/>
      <c r="K30" s="194"/>
      <c r="L30" s="202"/>
      <c r="M30" s="199"/>
      <c r="N30" s="200"/>
      <c r="O30" s="194"/>
    </row>
    <row r="31" spans="1:15" ht="15.75" customHeight="1">
      <c r="A31" s="11"/>
      <c r="B31" s="16"/>
    </row>
    <row r="32" spans="1:15" ht="15.75" customHeight="1">
      <c r="A32" s="11"/>
      <c r="B32" s="16"/>
    </row>
    <row r="33" spans="1:15">
      <c r="A33" s="234" t="s">
        <v>24</v>
      </c>
      <c r="B33" s="234"/>
      <c r="C33" s="234"/>
      <c r="D33" s="235" t="s">
        <v>25</v>
      </c>
      <c r="E33" s="235"/>
      <c r="F33" s="235"/>
      <c r="G33" s="235"/>
      <c r="H33" s="236" t="s">
        <v>26</v>
      </c>
      <c r="I33" s="236"/>
      <c r="J33" s="236"/>
      <c r="K33" s="236"/>
      <c r="L33" s="236"/>
    </row>
    <row r="34" spans="1:15">
      <c r="A34" s="11"/>
      <c r="B34" s="16"/>
    </row>
    <row r="35" spans="1:15">
      <c r="A35" s="23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25"/>
      <c r="N35" s="25"/>
      <c r="O35" s="25"/>
    </row>
  </sheetData>
  <mergeCells count="152">
    <mergeCell ref="A3:C3"/>
    <mergeCell ref="F3:H3"/>
    <mergeCell ref="J3:L3"/>
    <mergeCell ref="A4:A7"/>
    <mergeCell ref="B4:B7"/>
    <mergeCell ref="C4:C7"/>
    <mergeCell ref="D4:D7"/>
    <mergeCell ref="E4:E7"/>
    <mergeCell ref="F4:G4"/>
    <mergeCell ref="H4:I4"/>
    <mergeCell ref="K4:K7"/>
    <mergeCell ref="M4:N4"/>
    <mergeCell ref="F5:G5"/>
    <mergeCell ref="H5:I5"/>
    <mergeCell ref="M5:N5"/>
    <mergeCell ref="F6:G6"/>
    <mergeCell ref="H6:I6"/>
    <mergeCell ref="M6:N6"/>
    <mergeCell ref="H7:I7"/>
    <mergeCell ref="M7:N7"/>
    <mergeCell ref="A11:A12"/>
    <mergeCell ref="B11:B12"/>
    <mergeCell ref="C11:C12"/>
    <mergeCell ref="D11:D12"/>
    <mergeCell ref="E11:E12"/>
    <mergeCell ref="H11:I12"/>
    <mergeCell ref="F8:G8"/>
    <mergeCell ref="M8:N8"/>
    <mergeCell ref="A9:A10"/>
    <mergeCell ref="B9:B10"/>
    <mergeCell ref="C9:C10"/>
    <mergeCell ref="D9:D10"/>
    <mergeCell ref="E9:E10"/>
    <mergeCell ref="H9:I10"/>
    <mergeCell ref="J9:J10"/>
    <mergeCell ref="K9:K10"/>
    <mergeCell ref="J11:J12"/>
    <mergeCell ref="K11:K12"/>
    <mergeCell ref="L11:L12"/>
    <mergeCell ref="M11:N11"/>
    <mergeCell ref="O11:O12"/>
    <mergeCell ref="M12:N12"/>
    <mergeCell ref="L9:L10"/>
    <mergeCell ref="M9:N9"/>
    <mergeCell ref="O9:O10"/>
    <mergeCell ref="M10:N10"/>
    <mergeCell ref="J13:J14"/>
    <mergeCell ref="K13:K14"/>
    <mergeCell ref="L13:L14"/>
    <mergeCell ref="M13:N13"/>
    <mergeCell ref="O13:O14"/>
    <mergeCell ref="M14:N14"/>
    <mergeCell ref="A13:A14"/>
    <mergeCell ref="B13:B14"/>
    <mergeCell ref="C13:C14"/>
    <mergeCell ref="D13:D14"/>
    <mergeCell ref="E13:E14"/>
    <mergeCell ref="H13:I14"/>
    <mergeCell ref="J15:J16"/>
    <mergeCell ref="K15:K16"/>
    <mergeCell ref="L15:L16"/>
    <mergeCell ref="M15:N15"/>
    <mergeCell ref="O15:O16"/>
    <mergeCell ref="M16:N16"/>
    <mergeCell ref="A15:A16"/>
    <mergeCell ref="B15:B16"/>
    <mergeCell ref="C15:C16"/>
    <mergeCell ref="D15:D16"/>
    <mergeCell ref="E15:E16"/>
    <mergeCell ref="H15:I16"/>
    <mergeCell ref="J17:J18"/>
    <mergeCell ref="K17:K18"/>
    <mergeCell ref="L17:L18"/>
    <mergeCell ref="M17:N17"/>
    <mergeCell ref="O17:O18"/>
    <mergeCell ref="M18:N18"/>
    <mergeCell ref="A17:A18"/>
    <mergeCell ref="B17:B18"/>
    <mergeCell ref="C17:C18"/>
    <mergeCell ref="D17:D18"/>
    <mergeCell ref="E17:E18"/>
    <mergeCell ref="H17:I18"/>
    <mergeCell ref="J19:J20"/>
    <mergeCell ref="K19:K20"/>
    <mergeCell ref="L19:L20"/>
    <mergeCell ref="M19:N19"/>
    <mergeCell ref="O19:O20"/>
    <mergeCell ref="M20:N20"/>
    <mergeCell ref="A19:A20"/>
    <mergeCell ref="B19:B20"/>
    <mergeCell ref="C19:C20"/>
    <mergeCell ref="D19:D20"/>
    <mergeCell ref="E19:E20"/>
    <mergeCell ref="H19:I20"/>
    <mergeCell ref="J21:J22"/>
    <mergeCell ref="K21:K22"/>
    <mergeCell ref="L21:L22"/>
    <mergeCell ref="M21:N21"/>
    <mergeCell ref="O21:O22"/>
    <mergeCell ref="M22:N22"/>
    <mergeCell ref="A21:A22"/>
    <mergeCell ref="B21:B22"/>
    <mergeCell ref="C21:C22"/>
    <mergeCell ref="D21:D22"/>
    <mergeCell ref="E21:E22"/>
    <mergeCell ref="H21:I22"/>
    <mergeCell ref="J23:J24"/>
    <mergeCell ref="K23:K24"/>
    <mergeCell ref="L23:L24"/>
    <mergeCell ref="M23:N23"/>
    <mergeCell ref="O23:O24"/>
    <mergeCell ref="M24:N24"/>
    <mergeCell ref="A23:A24"/>
    <mergeCell ref="B23:B24"/>
    <mergeCell ref="C23:C24"/>
    <mergeCell ref="D23:D24"/>
    <mergeCell ref="E23:E24"/>
    <mergeCell ref="H23:I24"/>
    <mergeCell ref="J25:J26"/>
    <mergeCell ref="K25:K26"/>
    <mergeCell ref="L25:L26"/>
    <mergeCell ref="M25:N25"/>
    <mergeCell ref="O25:O26"/>
    <mergeCell ref="M26:N26"/>
    <mergeCell ref="A25:A26"/>
    <mergeCell ref="B25:B26"/>
    <mergeCell ref="C25:C26"/>
    <mergeCell ref="D25:D26"/>
    <mergeCell ref="E25:E26"/>
    <mergeCell ref="H25:I26"/>
    <mergeCell ref="J27:J28"/>
    <mergeCell ref="K27:K28"/>
    <mergeCell ref="L27:L28"/>
    <mergeCell ref="M27:N27"/>
    <mergeCell ref="O27:O28"/>
    <mergeCell ref="M28:N28"/>
    <mergeCell ref="A27:A28"/>
    <mergeCell ref="B27:B28"/>
    <mergeCell ref="C27:C28"/>
    <mergeCell ref="D27:D28"/>
    <mergeCell ref="E27:E28"/>
    <mergeCell ref="H27:I28"/>
    <mergeCell ref="O29:O30"/>
    <mergeCell ref="A33:C33"/>
    <mergeCell ref="D33:G33"/>
    <mergeCell ref="H33:L33"/>
    <mergeCell ref="G29:G30"/>
    <mergeCell ref="H29:I30"/>
    <mergeCell ref="J29:J30"/>
    <mergeCell ref="K29:K30"/>
    <mergeCell ref="L29:L30"/>
    <mergeCell ref="M29:N30"/>
  </mergeCells>
  <pageMargins left="0.13" right="0.19" top="0.45" bottom="0.33" header="0.31496062992125984" footer="0.31496062992125984"/>
  <pageSetup paperSize="9" scale="97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23</vt:i4>
      </vt:variant>
    </vt:vector>
  </HeadingPairs>
  <TitlesOfParts>
    <vt:vector size="23" baseType="lpstr">
      <vt:lpstr>VT 1</vt:lpstr>
      <vt:lpstr>VT 1 (2)</vt:lpstr>
      <vt:lpstr>VNH</vt:lpstr>
      <vt:lpstr>VT 2</vt:lpstr>
      <vt:lpstr>VT 3</vt:lpstr>
      <vt:lpstr>VT 4</vt:lpstr>
      <vt:lpstr>VT 5</vt:lpstr>
      <vt:lpstr>VT 6</vt:lpstr>
      <vt:lpstr>VT 7</vt:lpstr>
      <vt:lpstr>VT 7a</vt:lpstr>
      <vt:lpstr>VT 8</vt:lpstr>
      <vt:lpstr>VT 9</vt:lpstr>
      <vt:lpstr>VT 10</vt:lpstr>
      <vt:lpstr>VT 11</vt:lpstr>
      <vt:lpstr>VT 12</vt:lpstr>
      <vt:lpstr>VT 13</vt:lpstr>
      <vt:lpstr>VT 14</vt:lpstr>
      <vt:lpstr>VT 14 (2)</vt:lpstr>
      <vt:lpstr>VT 15</vt:lpstr>
      <vt:lpstr>VT 16</vt:lpstr>
      <vt:lpstr>VT 17</vt:lpstr>
      <vt:lpstr>VT 17 (2)</vt:lpstr>
      <vt:lpstr>Vyuctovani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Zdenek</cp:lastModifiedBy>
  <cp:lastPrinted>2013-09-17T19:38:20Z</cp:lastPrinted>
  <dcterms:created xsi:type="dcterms:W3CDTF">2012-05-23T18:07:38Z</dcterms:created>
  <dcterms:modified xsi:type="dcterms:W3CDTF">2013-09-26T11:37:16Z</dcterms:modified>
</cp:coreProperties>
</file>