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1475" yWindow="15" windowWidth="12600" windowHeight="11025" tabRatio="846"/>
  </bookViews>
  <sheets>
    <sheet name="hráči" sheetId="30" r:id="rId1"/>
    <sheet name="body družstva" sheetId="31" r:id="rId2"/>
  </sheets>
  <definedNames>
    <definedName name="_xlnm.Print_Titles" localSheetId="0">hráči!$1:$2</definedName>
  </definedNames>
  <calcPr calcId="125725"/>
</workbook>
</file>

<file path=xl/calcChain.xml><?xml version="1.0" encoding="utf-8"?>
<calcChain xmlns="http://schemas.openxmlformats.org/spreadsheetml/2006/main">
  <c r="F4" i="31"/>
  <c r="G4"/>
  <c r="F15"/>
  <c r="G15"/>
  <c r="F12"/>
  <c r="G12"/>
  <c r="F9"/>
  <c r="G9"/>
  <c r="F8"/>
  <c r="G8"/>
  <c r="F5"/>
  <c r="G5"/>
  <c r="F14"/>
  <c r="G14"/>
  <c r="F13"/>
  <c r="G13"/>
  <c r="F6"/>
  <c r="G6"/>
  <c r="F10"/>
  <c r="G10"/>
  <c r="F7"/>
  <c r="G7"/>
  <c r="F11"/>
  <c r="G11"/>
  <c r="B16"/>
  <c r="C16"/>
  <c r="C17" s="1"/>
  <c r="D16"/>
  <c r="E16"/>
  <c r="H12" l="1"/>
  <c r="H15"/>
  <c r="H4"/>
  <c r="H13"/>
  <c r="H11"/>
  <c r="H5"/>
  <c r="H10"/>
  <c r="H8"/>
  <c r="E17"/>
  <c r="H6"/>
  <c r="D17"/>
  <c r="H7"/>
  <c r="B17"/>
  <c r="H14"/>
  <c r="H9"/>
  <c r="J6" i="30"/>
  <c r="K6"/>
  <c r="Q6" s="1"/>
  <c r="L6"/>
  <c r="R6" s="1"/>
  <c r="M6"/>
  <c r="S6" s="1"/>
  <c r="N6"/>
  <c r="T6" s="1"/>
  <c r="J16"/>
  <c r="K16"/>
  <c r="Q16" s="1"/>
  <c r="L16"/>
  <c r="R16" s="1"/>
  <c r="M16"/>
  <c r="S16" s="1"/>
  <c r="N16"/>
  <c r="T16" s="1"/>
  <c r="J13"/>
  <c r="K13"/>
  <c r="Q13" s="1"/>
  <c r="L13"/>
  <c r="R13" s="1"/>
  <c r="M13"/>
  <c r="S13" s="1"/>
  <c r="N13"/>
  <c r="T13" s="1"/>
  <c r="J12"/>
  <c r="P12" s="1"/>
  <c r="K12"/>
  <c r="Q12" s="1"/>
  <c r="L12"/>
  <c r="R12" s="1"/>
  <c r="M12"/>
  <c r="S12" s="1"/>
  <c r="N12"/>
  <c r="T12" s="1"/>
  <c r="J3"/>
  <c r="K3"/>
  <c r="Q3" s="1"/>
  <c r="L3"/>
  <c r="R3" s="1"/>
  <c r="M3"/>
  <c r="S3" s="1"/>
  <c r="N3"/>
  <c r="T3" s="1"/>
  <c r="J9"/>
  <c r="K9"/>
  <c r="Q9" s="1"/>
  <c r="L9"/>
  <c r="R9" s="1"/>
  <c r="M9"/>
  <c r="S9" s="1"/>
  <c r="N9"/>
  <c r="T9" s="1"/>
  <c r="J8"/>
  <c r="P8" s="1"/>
  <c r="K8"/>
  <c r="Q8" s="1"/>
  <c r="L8"/>
  <c r="R8" s="1"/>
  <c r="M8"/>
  <c r="S8" s="1"/>
  <c r="N8"/>
  <c r="T8" s="1"/>
  <c r="N11"/>
  <c r="T11" s="1"/>
  <c r="M11"/>
  <c r="S11" s="1"/>
  <c r="L11"/>
  <c r="R11" s="1"/>
  <c r="K11"/>
  <c r="Q11" s="1"/>
  <c r="J11"/>
  <c r="P11" s="1"/>
  <c r="N15"/>
  <c r="T15" s="1"/>
  <c r="M15"/>
  <c r="S15" s="1"/>
  <c r="L15"/>
  <c r="R15" s="1"/>
  <c r="K15"/>
  <c r="Q15" s="1"/>
  <c r="J15"/>
  <c r="N17"/>
  <c r="T17" s="1"/>
  <c r="M17"/>
  <c r="S17" s="1"/>
  <c r="L17"/>
  <c r="R17" s="1"/>
  <c r="K17"/>
  <c r="Q17" s="1"/>
  <c r="J17"/>
  <c r="N5"/>
  <c r="T5" s="1"/>
  <c r="M5"/>
  <c r="S5" s="1"/>
  <c r="L5"/>
  <c r="R5" s="1"/>
  <c r="K5"/>
  <c r="Q5" s="1"/>
  <c r="J5"/>
  <c r="P5" s="1"/>
  <c r="N14"/>
  <c r="T14" s="1"/>
  <c r="M14"/>
  <c r="S14" s="1"/>
  <c r="L14"/>
  <c r="R14" s="1"/>
  <c r="K14"/>
  <c r="Q14" s="1"/>
  <c r="J14"/>
  <c r="P14" s="1"/>
  <c r="N4"/>
  <c r="T4" s="1"/>
  <c r="M4"/>
  <c r="S4" s="1"/>
  <c r="L4"/>
  <c r="R4" s="1"/>
  <c r="K4"/>
  <c r="Q4" s="1"/>
  <c r="J4"/>
  <c r="P4" s="1"/>
  <c r="N10"/>
  <c r="T10" s="1"/>
  <c r="M10"/>
  <c r="S10" s="1"/>
  <c r="L10"/>
  <c r="R10" s="1"/>
  <c r="K10"/>
  <c r="Q10" s="1"/>
  <c r="J10"/>
  <c r="P10" s="1"/>
  <c r="N7"/>
  <c r="T7" s="1"/>
  <c r="M7"/>
  <c r="S7" s="1"/>
  <c r="L7"/>
  <c r="R7" s="1"/>
  <c r="K7"/>
  <c r="Q7" s="1"/>
  <c r="J7"/>
  <c r="P7" s="1"/>
  <c r="O16" l="1"/>
  <c r="U16" s="1"/>
  <c r="O9"/>
  <c r="U9" s="1"/>
  <c r="O3"/>
  <c r="U3" s="1"/>
  <c r="O13"/>
  <c r="U13" s="1"/>
  <c r="O8"/>
  <c r="U8" s="1"/>
  <c r="O12"/>
  <c r="U12" s="1"/>
  <c r="P13"/>
  <c r="O6"/>
  <c r="U6" s="1"/>
  <c r="P9"/>
  <c r="P3"/>
  <c r="P16"/>
  <c r="P6"/>
  <c r="P17"/>
  <c r="O17"/>
  <c r="U17" s="1"/>
  <c r="P15"/>
  <c r="O15"/>
  <c r="U15" s="1"/>
  <c r="O7"/>
  <c r="U7" s="1"/>
  <c r="O10"/>
  <c r="U10" s="1"/>
  <c r="O4"/>
  <c r="U4" s="1"/>
  <c r="O14"/>
  <c r="U14" s="1"/>
  <c r="O5"/>
  <c r="U5" s="1"/>
  <c r="O11"/>
  <c r="U11" s="1"/>
</calcChain>
</file>

<file path=xl/sharedStrings.xml><?xml version="1.0" encoding="utf-8"?>
<sst xmlns="http://schemas.openxmlformats.org/spreadsheetml/2006/main" count="73" uniqueCount="47">
  <si>
    <t>Nový Jičín</t>
  </si>
  <si>
    <t>Dansport</t>
  </si>
  <si>
    <t>Dukla Liberc</t>
  </si>
  <si>
    <t>Brno</t>
  </si>
  <si>
    <t>Č. Budějovice</t>
  </si>
  <si>
    <t>Beskydy</t>
  </si>
  <si>
    <t>Ostrava</t>
  </si>
  <si>
    <t>ČZU</t>
  </si>
  <si>
    <t>Příbram</t>
  </si>
  <si>
    <t>V. Meziříčí</t>
  </si>
  <si>
    <t>Zlín</t>
  </si>
  <si>
    <t>Hradec Králové</t>
  </si>
  <si>
    <t>Příjmení, Jméno</t>
  </si>
  <si>
    <t>Testy</t>
  </si>
  <si>
    <t>Body</t>
  </si>
  <si>
    <t>Kategorie hráče</t>
  </si>
  <si>
    <t xml:space="preserve"> </t>
  </si>
  <si>
    <t>Výška</t>
  </si>
  <si>
    <t>VSR</t>
  </si>
  <si>
    <t>M1</t>
  </si>
  <si>
    <t>SDM</t>
  </si>
  <si>
    <t>K-test</t>
  </si>
  <si>
    <t>Celkem</t>
  </si>
  <si>
    <t>Body SCM</t>
  </si>
  <si>
    <t>Body testy</t>
  </si>
  <si>
    <t>Bodovaných hráčů</t>
  </si>
  <si>
    <t>D</t>
  </si>
  <si>
    <t>C</t>
  </si>
  <si>
    <t>B</t>
  </si>
  <si>
    <t>A</t>
  </si>
  <si>
    <t>Bartoš Adam</t>
  </si>
  <si>
    <t>Beer Marek</t>
  </si>
  <si>
    <t>Džavoronok Donovan</t>
  </si>
  <si>
    <t>Galabov Jan</t>
  </si>
  <si>
    <t>Habr Filip</t>
  </si>
  <si>
    <t>Hadrava Jan</t>
  </si>
  <si>
    <t>Holubec Aleš</t>
  </si>
  <si>
    <t>Finger Michal</t>
  </si>
  <si>
    <t>Janouch Jakub</t>
  </si>
  <si>
    <t>Kryštof Martin</t>
  </si>
  <si>
    <t>Michálek Petr</t>
  </si>
  <si>
    <t>Sobotka Vladimír</t>
  </si>
  <si>
    <t>Zajíček Adam</t>
  </si>
  <si>
    <t>Zmrhal Marek</t>
  </si>
  <si>
    <t>Pfeffer Daniel</t>
  </si>
  <si>
    <t>Váha</t>
  </si>
  <si>
    <t>kg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</si>
</sst>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%"/>
    <numFmt numFmtId="167" formatCode="#,##0.0\ _K_č"/>
  </numFmts>
  <fonts count="15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Mangal"/>
      <family val="2"/>
      <charset val="238"/>
    </font>
    <font>
      <b/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</borders>
  <cellStyleXfs count="4">
    <xf numFmtId="0" fontId="0" fillId="0" borderId="0" applyNumberFormat="0" applyFont="0" applyFill="0" applyBorder="0" applyAlignment="0" applyProtection="0">
      <alignment vertical="top"/>
    </xf>
    <xf numFmtId="0" fontId="3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80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Font="1" applyAlignment="1"/>
    <xf numFmtId="0" fontId="4" fillId="0" borderId="0" xfId="1" applyNumberFormat="1" applyFont="1" applyFill="1" applyBorder="1" applyAlignment="1" applyProtection="1">
      <alignment horizontal="center" vertical="top"/>
    </xf>
    <xf numFmtId="0" fontId="4" fillId="2" borderId="12" xfId="1" applyNumberFormat="1" applyFont="1" applyFill="1" applyBorder="1" applyAlignment="1" applyProtection="1">
      <alignment horizontal="center" vertical="center" wrapText="1"/>
    </xf>
    <xf numFmtId="0" fontId="4" fillId="2" borderId="11" xfId="1" applyNumberFormat="1" applyFont="1" applyFill="1" applyBorder="1" applyAlignment="1" applyProtection="1">
      <alignment horizontal="center" vertical="center" wrapText="1"/>
    </xf>
    <xf numFmtId="2" fontId="4" fillId="2" borderId="11" xfId="1" applyNumberFormat="1" applyFont="1" applyFill="1" applyBorder="1" applyAlignment="1" applyProtection="1">
      <alignment horizontal="center" vertical="center" wrapText="1"/>
    </xf>
    <xf numFmtId="0" fontId="4" fillId="2" borderId="1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7" fillId="2" borderId="4" xfId="1" applyNumberFormat="1" applyFont="1" applyFill="1" applyBorder="1" applyAlignment="1" applyProtection="1">
      <alignment horizontal="center" vertical="center"/>
    </xf>
    <xf numFmtId="0" fontId="7" fillId="0" borderId="7" xfId="1" applyNumberFormat="1" applyFont="1" applyFill="1" applyBorder="1" applyAlignment="1" applyProtection="1">
      <alignment vertical="center"/>
    </xf>
    <xf numFmtId="0" fontId="7" fillId="0" borderId="8" xfId="1" applyNumberFormat="1" applyFont="1" applyFill="1" applyBorder="1" applyAlignment="1" applyProtection="1">
      <alignment horizontal="center" vertical="center"/>
    </xf>
    <xf numFmtId="2" fontId="7" fillId="0" borderId="8" xfId="1" applyNumberFormat="1" applyFont="1" applyFill="1" applyBorder="1" applyAlignment="1" applyProtection="1">
      <alignment horizontal="center" vertical="center"/>
    </xf>
    <xf numFmtId="164" fontId="7" fillId="0" borderId="14" xfId="1" applyNumberFormat="1" applyFont="1" applyFill="1" applyBorder="1" applyAlignment="1" applyProtection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164" fontId="7" fillId="0" borderId="15" xfId="1" applyNumberFormat="1" applyFont="1" applyFill="1" applyBorder="1" applyAlignment="1" applyProtection="1">
      <alignment horizontal="center" vertical="center"/>
    </xf>
    <xf numFmtId="164" fontId="8" fillId="0" borderId="15" xfId="1" applyNumberFormat="1" applyFont="1" applyFill="1" applyBorder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vertical="center"/>
    </xf>
    <xf numFmtId="0" fontId="7" fillId="2" borderId="16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vertical="center"/>
    </xf>
    <xf numFmtId="0" fontId="7" fillId="0" borderId="17" xfId="1" applyNumberFormat="1" applyFont="1" applyFill="1" applyBorder="1" applyAlignment="1" applyProtection="1">
      <alignment horizontal="center" vertical="center"/>
    </xf>
    <xf numFmtId="2" fontId="7" fillId="0" borderId="17" xfId="1" applyNumberFormat="1" applyFont="1" applyFill="1" applyBorder="1" applyAlignment="1" applyProtection="1">
      <alignment horizontal="center" vertical="center"/>
    </xf>
    <xf numFmtId="164" fontId="7" fillId="0" borderId="19" xfId="1" applyNumberFormat="1" applyFont="1" applyFill="1" applyBorder="1" applyAlignment="1" applyProtection="1">
      <alignment horizontal="center" vertical="center"/>
    </xf>
    <xf numFmtId="164" fontId="7" fillId="0" borderId="17" xfId="1" applyNumberFormat="1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164" fontId="8" fillId="0" borderId="2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2" applyFont="1" applyFill="1" applyBorder="1" applyAlignment="1"/>
    <xf numFmtId="0" fontId="2" fillId="0" borderId="0" xfId="2" applyFont="1" applyFill="1" applyBorder="1" applyAlignment="1">
      <alignment horizontal="center"/>
    </xf>
    <xf numFmtId="2" fontId="2" fillId="0" borderId="0" xfId="2" applyNumberFormat="1" applyFont="1" applyFill="1" applyBorder="1" applyAlignment="1">
      <alignment horizontal="center"/>
    </xf>
    <xf numFmtId="0" fontId="10" fillId="0" borderId="0" xfId="2" applyAlignment="1"/>
    <xf numFmtId="165" fontId="11" fillId="0" borderId="0" xfId="3" applyNumberFormat="1" applyFont="1" applyBorder="1" applyAlignment="1">
      <alignment horizontal="center"/>
    </xf>
    <xf numFmtId="165" fontId="11" fillId="0" borderId="20" xfId="3" applyNumberFormat="1" applyFont="1" applyBorder="1" applyAlignment="1">
      <alignment horizontal="center"/>
    </xf>
    <xf numFmtId="165" fontId="11" fillId="0" borderId="21" xfId="3" applyNumberFormat="1" applyFont="1" applyBorder="1" applyAlignment="1">
      <alignment horizontal="center"/>
    </xf>
    <xf numFmtId="165" fontId="11" fillId="0" borderId="22" xfId="3" applyNumberFormat="1" applyFont="1" applyBorder="1" applyAlignment="1">
      <alignment horizontal="center"/>
    </xf>
    <xf numFmtId="0" fontId="10" fillId="0" borderId="0" xfId="2" applyNumberFormat="1" applyBorder="1" applyAlignment="1">
      <alignment horizontal="center"/>
    </xf>
    <xf numFmtId="0" fontId="10" fillId="0" borderId="23" xfId="2" applyNumberFormat="1" applyBorder="1" applyAlignment="1">
      <alignment horizontal="center"/>
    </xf>
    <xf numFmtId="0" fontId="10" fillId="0" borderId="24" xfId="2" applyNumberFormat="1" applyBorder="1" applyAlignment="1">
      <alignment horizontal="center"/>
    </xf>
    <xf numFmtId="0" fontId="10" fillId="0" borderId="25" xfId="2" applyNumberFormat="1" applyBorder="1" applyAlignment="1">
      <alignment horizontal="center"/>
    </xf>
    <xf numFmtId="164" fontId="12" fillId="3" borderId="5" xfId="2" applyNumberFormat="1" applyFont="1" applyFill="1" applyBorder="1" applyAlignment="1">
      <alignment horizontal="center"/>
    </xf>
    <xf numFmtId="0" fontId="9" fillId="0" borderId="10" xfId="2" applyNumberFormat="1" applyFont="1" applyBorder="1" applyAlignment="1">
      <alignment horizontal="center"/>
    </xf>
    <xf numFmtId="0" fontId="10" fillId="0" borderId="10" xfId="2" applyNumberFormat="1" applyBorder="1" applyAlignment="1">
      <alignment horizontal="center"/>
    </xf>
    <xf numFmtId="0" fontId="10" fillId="0" borderId="18" xfId="2" applyNumberFormat="1" applyBorder="1" applyAlignment="1">
      <alignment horizontal="center" vertical="center"/>
    </xf>
    <xf numFmtId="0" fontId="10" fillId="0" borderId="0" xfId="2" applyNumberFormat="1" applyBorder="1" applyAlignment="1">
      <alignment horizontal="center" vertical="center"/>
    </xf>
    <xf numFmtId="0" fontId="10" fillId="0" borderId="1" xfId="2" applyNumberFormat="1" applyBorder="1" applyAlignment="1">
      <alignment horizontal="center" vertical="center"/>
    </xf>
    <xf numFmtId="0" fontId="10" fillId="0" borderId="1" xfId="2" applyBorder="1" applyAlignment="1">
      <alignment horizontal="left" vertical="center"/>
    </xf>
    <xf numFmtId="164" fontId="12" fillId="3" borderId="18" xfId="2" applyNumberFormat="1" applyFont="1" applyFill="1" applyBorder="1" applyAlignment="1">
      <alignment horizontal="center"/>
    </xf>
    <xf numFmtId="0" fontId="9" fillId="0" borderId="1" xfId="2" applyNumberFormat="1" applyFont="1" applyBorder="1" applyAlignment="1">
      <alignment horizontal="center"/>
    </xf>
    <xf numFmtId="0" fontId="10" fillId="0" borderId="1" xfId="2" applyNumberFormat="1" applyBorder="1" applyAlignment="1">
      <alignment horizontal="center"/>
    </xf>
    <xf numFmtId="164" fontId="12" fillId="3" borderId="3" xfId="2" applyNumberFormat="1" applyFont="1" applyFill="1" applyBorder="1" applyAlignment="1">
      <alignment horizontal="center"/>
    </xf>
    <xf numFmtId="0" fontId="9" fillId="0" borderId="7" xfId="2" applyNumberFormat="1" applyFont="1" applyBorder="1" applyAlignment="1">
      <alignment horizontal="center"/>
    </xf>
    <xf numFmtId="0" fontId="10" fillId="0" borderId="7" xfId="2" applyNumberFormat="1" applyBorder="1" applyAlignment="1">
      <alignment horizontal="center"/>
    </xf>
    <xf numFmtId="0" fontId="10" fillId="0" borderId="3" xfId="2" applyNumberFormat="1" applyBorder="1" applyAlignment="1">
      <alignment horizontal="center" vertical="center"/>
    </xf>
    <xf numFmtId="0" fontId="10" fillId="0" borderId="9" xfId="2" applyNumberFormat="1" applyBorder="1" applyAlignment="1">
      <alignment horizontal="center" vertical="center"/>
    </xf>
    <xf numFmtId="0" fontId="10" fillId="0" borderId="7" xfId="2" applyNumberFormat="1" applyBorder="1" applyAlignment="1">
      <alignment horizontal="center" vertical="center"/>
    </xf>
    <xf numFmtId="0" fontId="10" fillId="0" borderId="7" xfId="2" applyBorder="1" applyAlignment="1">
      <alignment horizontal="left" vertical="center"/>
    </xf>
    <xf numFmtId="0" fontId="12" fillId="3" borderId="3" xfId="2" applyFont="1" applyFill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3" xfId="2" applyBorder="1" applyAlignment="1">
      <alignment horizontal="center" vertical="center" wrapText="1"/>
    </xf>
    <xf numFmtId="0" fontId="10" fillId="0" borderId="9" xfId="2" applyBorder="1" applyAlignment="1">
      <alignment horizontal="center" vertical="center" wrapText="1"/>
    </xf>
    <xf numFmtId="0" fontId="10" fillId="0" borderId="7" xfId="2" applyBorder="1" applyAlignment="1">
      <alignment horizontal="center" vertical="center" wrapText="1"/>
    </xf>
    <xf numFmtId="0" fontId="14" fillId="4" borderId="0" xfId="2" applyFont="1" applyFill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4" fillId="2" borderId="10" xfId="1" applyNumberFormat="1" applyFont="1" applyFill="1" applyBorder="1" applyAlignment="1" applyProtection="1">
      <alignment horizontal="center" vertical="center" wrapText="1"/>
    </xf>
    <xf numFmtId="0" fontId="4" fillId="2" borderId="3" xfId="1" applyNumberFormat="1" applyFont="1" applyFill="1" applyBorder="1" applyAlignment="1" applyProtection="1">
      <alignment horizontal="center" vertical="center" wrapText="1"/>
    </xf>
    <xf numFmtId="0" fontId="10" fillId="0" borderId="4" xfId="2" applyBorder="1" applyAlignment="1">
      <alignment horizontal="center" vertical="center"/>
    </xf>
    <xf numFmtId="0" fontId="10" fillId="0" borderId="6" xfId="2" applyBorder="1" applyAlignment="1">
      <alignment horizontal="center" vertical="center"/>
    </xf>
    <xf numFmtId="164" fontId="7" fillId="0" borderId="3" xfId="1" applyNumberFormat="1" applyFont="1" applyFill="1" applyBorder="1" applyAlignment="1" applyProtection="1">
      <alignment vertical="center"/>
    </xf>
    <xf numFmtId="0" fontId="4" fillId="2" borderId="26" xfId="1" applyNumberFormat="1" applyFont="1" applyFill="1" applyBorder="1" applyAlignment="1" applyProtection="1">
      <alignment horizontal="center" vertical="center" wrapText="1"/>
    </xf>
    <xf numFmtId="0" fontId="7" fillId="0" borderId="27" xfId="1" applyNumberFormat="1" applyFont="1" applyFill="1" applyBorder="1" applyAlignment="1" applyProtection="1">
      <alignment horizontal="center" vertical="center"/>
    </xf>
    <xf numFmtId="0" fontId="7" fillId="0" borderId="28" xfId="1" applyNumberFormat="1" applyFont="1" applyFill="1" applyBorder="1" applyAlignment="1" applyProtection="1">
      <alignment horizontal="center" vertical="center"/>
    </xf>
    <xf numFmtId="0" fontId="4" fillId="2" borderId="29" xfId="1" applyNumberFormat="1" applyFont="1" applyFill="1" applyBorder="1" applyAlignment="1" applyProtection="1">
      <alignment horizontal="center" vertical="center" wrapText="1"/>
    </xf>
    <xf numFmtId="0" fontId="4" fillId="2" borderId="18" xfId="1" applyNumberFormat="1" applyFont="1" applyFill="1" applyBorder="1" applyAlignment="1" applyProtection="1">
      <alignment horizontal="center" vertical="center" wrapText="1"/>
    </xf>
    <xf numFmtId="164" fontId="7" fillId="0" borderId="18" xfId="1" applyNumberFormat="1" applyFont="1" applyFill="1" applyBorder="1" applyAlignment="1" applyProtection="1">
      <alignment vertical="center"/>
    </xf>
    <xf numFmtId="167" fontId="7" fillId="0" borderId="1" xfId="1" applyNumberFormat="1" applyFont="1" applyFill="1" applyBorder="1" applyAlignment="1" applyProtection="1">
      <alignment vertical="center"/>
    </xf>
    <xf numFmtId="167" fontId="7" fillId="0" borderId="7" xfId="1" applyNumberFormat="1" applyFont="1" applyFill="1" applyBorder="1" applyAlignment="1" applyProtection="1">
      <alignment horizontal="right" vertical="center"/>
    </xf>
  </cellXfs>
  <cellStyles count="4">
    <cellStyle name="Excel Built-in Normal" xfId="1"/>
    <cellStyle name="normální" xfId="0" builtinId="0"/>
    <cellStyle name="Normální 2" xfId="2"/>
    <cellStyle name="Procen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7"/>
  <sheetViews>
    <sheetView tabSelected="1" zoomScale="150" zoomScaleNormal="150" workbookViewId="0">
      <selection activeCell="C6" sqref="C6"/>
    </sheetView>
  </sheetViews>
  <sheetFormatPr defaultColWidth="9.140625" defaultRowHeight="12.75"/>
  <cols>
    <col min="1" max="1" width="4" style="1" bestFit="1" customWidth="1"/>
    <col min="2" max="2" width="18.140625" style="1" bestFit="1" customWidth="1"/>
    <col min="3" max="3" width="7.85546875" style="1" bestFit="1" customWidth="1"/>
    <col min="4" max="4" width="2.5703125" style="1" customWidth="1"/>
    <col min="5" max="5" width="7.140625" style="25" customWidth="1"/>
    <col min="6" max="6" width="5.5703125" style="25" bestFit="1" customWidth="1"/>
    <col min="7" max="7" width="5.85546875" style="25" customWidth="1"/>
    <col min="8" max="8" width="6.28515625" style="25" bestFit="1" customWidth="1"/>
    <col min="9" max="9" width="7" style="26" bestFit="1" customWidth="1"/>
    <col min="10" max="10" width="7.28515625" style="25" bestFit="1" customWidth="1"/>
    <col min="11" max="11" width="5.7109375" style="25" bestFit="1" customWidth="1"/>
    <col min="12" max="12" width="5.42578125" style="25" bestFit="1" customWidth="1"/>
    <col min="13" max="13" width="6.42578125" style="25" bestFit="1" customWidth="1"/>
    <col min="14" max="14" width="7.140625" style="26" bestFit="1" customWidth="1"/>
    <col min="15" max="15" width="8.42578125" style="25" bestFit="1" customWidth="1"/>
    <col min="16" max="16" width="7.140625" style="1" bestFit="1" customWidth="1"/>
    <col min="17" max="17" width="5.5703125" style="1" bestFit="1" customWidth="1"/>
    <col min="18" max="18" width="4.42578125" style="1" bestFit="1" customWidth="1"/>
    <col min="19" max="19" width="6.28515625" style="1" bestFit="1" customWidth="1"/>
    <col min="20" max="20" width="7" style="1" bestFit="1" customWidth="1"/>
    <col min="21" max="21" width="8.42578125" style="1" bestFit="1" customWidth="1"/>
    <col min="22" max="16384" width="9.140625" style="1"/>
  </cols>
  <sheetData>
    <row r="1" spans="1:21" ht="16.5" customHeight="1">
      <c r="B1" s="66" t="s">
        <v>12</v>
      </c>
      <c r="C1" s="72" t="s">
        <v>45</v>
      </c>
      <c r="D1" s="68"/>
      <c r="E1" s="63" t="s">
        <v>13</v>
      </c>
      <c r="F1" s="64"/>
      <c r="G1" s="64"/>
      <c r="H1" s="64"/>
      <c r="I1" s="64"/>
      <c r="J1" s="63" t="s">
        <v>14</v>
      </c>
      <c r="K1" s="64"/>
      <c r="L1" s="64"/>
      <c r="M1" s="64"/>
      <c r="N1" s="64"/>
      <c r="O1" s="65"/>
      <c r="P1" s="63" t="s">
        <v>15</v>
      </c>
      <c r="Q1" s="64"/>
      <c r="R1" s="64"/>
      <c r="S1" s="64"/>
      <c r="T1" s="64"/>
      <c r="U1" s="65"/>
    </row>
    <row r="2" spans="1:21" s="7" customFormat="1" ht="16.5" thickBot="1">
      <c r="A2" s="2" t="s">
        <v>16</v>
      </c>
      <c r="B2" s="67"/>
      <c r="C2" s="75"/>
      <c r="D2" s="76"/>
      <c r="E2" s="3" t="s">
        <v>17</v>
      </c>
      <c r="F2" s="4" t="s">
        <v>18</v>
      </c>
      <c r="G2" s="4" t="s">
        <v>19</v>
      </c>
      <c r="H2" s="4" t="s">
        <v>20</v>
      </c>
      <c r="I2" s="5" t="s">
        <v>21</v>
      </c>
      <c r="J2" s="3" t="s">
        <v>17</v>
      </c>
      <c r="K2" s="4" t="s">
        <v>18</v>
      </c>
      <c r="L2" s="4" t="s">
        <v>19</v>
      </c>
      <c r="M2" s="4" t="s">
        <v>20</v>
      </c>
      <c r="N2" s="5" t="s">
        <v>21</v>
      </c>
      <c r="O2" s="6" t="s">
        <v>22</v>
      </c>
      <c r="P2" s="3" t="s">
        <v>17</v>
      </c>
      <c r="Q2" s="4" t="s">
        <v>18</v>
      </c>
      <c r="R2" s="4" t="s">
        <v>19</v>
      </c>
      <c r="S2" s="4" t="s">
        <v>20</v>
      </c>
      <c r="T2" s="5" t="s">
        <v>21</v>
      </c>
      <c r="U2" s="6" t="s">
        <v>22</v>
      </c>
    </row>
    <row r="3" spans="1:21" s="16" customFormat="1">
      <c r="A3" s="8">
        <v>1</v>
      </c>
      <c r="B3" s="9" t="s">
        <v>30</v>
      </c>
      <c r="C3" s="79">
        <v>87.5</v>
      </c>
      <c r="D3" s="71" t="s">
        <v>46</v>
      </c>
      <c r="E3" s="73">
        <v>198</v>
      </c>
      <c r="F3" s="10">
        <v>359</v>
      </c>
      <c r="G3" s="11">
        <v>25.8</v>
      </c>
      <c r="H3" s="10">
        <v>290</v>
      </c>
      <c r="I3" s="11">
        <v>10.4</v>
      </c>
      <c r="J3" s="12">
        <f t="shared" ref="J3:J17" si="0">MAX(0,(E3-176)*3.6*2)</f>
        <v>158.4</v>
      </c>
      <c r="K3" s="13">
        <f t="shared" ref="K3:K17" si="1">MAX(0,(F3-295)*2.3*2)</f>
        <v>294.39999999999998</v>
      </c>
      <c r="L3" s="13">
        <f t="shared" ref="L3:L17" si="2">MAX(0,(G3-13.3)*6.8)</f>
        <v>85</v>
      </c>
      <c r="M3" s="13">
        <f t="shared" ref="M3:M17" si="3">MAX(0,(H3-226)*1.6)</f>
        <v>102.4</v>
      </c>
      <c r="N3" s="13">
        <f t="shared" ref="N3:N17" si="4">MAX(0,(11.4-I3)*54.7)</f>
        <v>54.7</v>
      </c>
      <c r="O3" s="14">
        <f t="shared" ref="O3:O17" si="5">SUM(J3:N3)</f>
        <v>694.9</v>
      </c>
      <c r="P3" s="12" t="str">
        <f t="shared" ref="P3:P17" si="6">IF(J3&gt;=2*75,"A",IF(J3&gt;=2*60,"B",IF(J3&gt;=2*50,"C","D")))</f>
        <v>A</v>
      </c>
      <c r="Q3" s="13" t="str">
        <f t="shared" ref="Q3:Q17" si="7">IF(K3&gt;=2*75,"A",IF(K3&gt;=2*60,"B",IF(K3&gt;=2*50,"C","D")))</f>
        <v>A</v>
      </c>
      <c r="R3" s="13" t="str">
        <f t="shared" ref="R3:R17" si="8">IF(L3&gt;=75,"A",IF(L3&gt;=60,"B",IF(L3&gt;=50,"C","D")))</f>
        <v>A</v>
      </c>
      <c r="S3" s="13" t="str">
        <f t="shared" ref="S3:S17" si="9">IF(M3&gt;=75,"A",IF(M3&gt;=60,"B",IF(M3&gt;=50,"C","D")))</f>
        <v>A</v>
      </c>
      <c r="T3" s="13" t="str">
        <f t="shared" ref="T3:T17" si="10">IF(N3&gt;=75,"A",IF(N3&gt;=60,"B",IF(N3&gt;=50,"C","D")))</f>
        <v>C</v>
      </c>
      <c r="U3" s="15" t="str">
        <f t="shared" ref="U3:U17" si="11">IF(O3&gt;=7*75,"A",IF(O3&gt;=7*60,"B",IF(O3&gt;=7*50,"C","D")))</f>
        <v>A</v>
      </c>
    </row>
    <row r="4" spans="1:21" s="16" customFormat="1">
      <c r="A4" s="17">
        <v>2</v>
      </c>
      <c r="B4" s="18" t="s">
        <v>31</v>
      </c>
      <c r="C4" s="78">
        <v>102.9</v>
      </c>
      <c r="D4" s="77" t="s">
        <v>46</v>
      </c>
      <c r="E4" s="74">
        <v>201</v>
      </c>
      <c r="F4" s="19">
        <v>345</v>
      </c>
      <c r="G4" s="20">
        <v>27.5</v>
      </c>
      <c r="H4" s="19">
        <v>280</v>
      </c>
      <c r="I4" s="20">
        <v>11.85</v>
      </c>
      <c r="J4" s="21">
        <f t="shared" si="0"/>
        <v>180</v>
      </c>
      <c r="K4" s="22">
        <f t="shared" si="1"/>
        <v>229.99999999999997</v>
      </c>
      <c r="L4" s="22">
        <f t="shared" si="2"/>
        <v>96.559999999999988</v>
      </c>
      <c r="M4" s="22">
        <f t="shared" si="3"/>
        <v>86.4</v>
      </c>
      <c r="N4" s="22">
        <f t="shared" si="4"/>
        <v>0</v>
      </c>
      <c r="O4" s="23">
        <f t="shared" si="5"/>
        <v>592.96</v>
      </c>
      <c r="P4" s="21" t="str">
        <f t="shared" si="6"/>
        <v>A</v>
      </c>
      <c r="Q4" s="22" t="str">
        <f t="shared" si="7"/>
        <v>A</v>
      </c>
      <c r="R4" s="22" t="str">
        <f t="shared" si="8"/>
        <v>A</v>
      </c>
      <c r="S4" s="22" t="str">
        <f t="shared" si="9"/>
        <v>A</v>
      </c>
      <c r="T4" s="22" t="str">
        <f t="shared" si="10"/>
        <v>D</v>
      </c>
      <c r="U4" s="24" t="str">
        <f t="shared" si="11"/>
        <v>A</v>
      </c>
    </row>
    <row r="5" spans="1:21" s="16" customFormat="1">
      <c r="A5" s="17">
        <v>3</v>
      </c>
      <c r="B5" s="18" t="s">
        <v>32</v>
      </c>
      <c r="C5" s="78">
        <v>100.6</v>
      </c>
      <c r="D5" s="77" t="s">
        <v>46</v>
      </c>
      <c r="E5" s="74">
        <v>203</v>
      </c>
      <c r="F5" s="19">
        <v>346</v>
      </c>
      <c r="G5" s="20">
        <v>32.4</v>
      </c>
      <c r="H5" s="19">
        <v>273</v>
      </c>
      <c r="I5" s="20">
        <v>9.8000000000000007</v>
      </c>
      <c r="J5" s="21">
        <f t="shared" si="0"/>
        <v>194.4</v>
      </c>
      <c r="K5" s="22">
        <f t="shared" si="1"/>
        <v>234.6</v>
      </c>
      <c r="L5" s="22">
        <f t="shared" si="2"/>
        <v>129.88</v>
      </c>
      <c r="M5" s="22">
        <f t="shared" si="3"/>
        <v>75.2</v>
      </c>
      <c r="N5" s="22">
        <f t="shared" si="4"/>
        <v>87.519999999999982</v>
      </c>
      <c r="O5" s="23">
        <f t="shared" si="5"/>
        <v>721.6</v>
      </c>
      <c r="P5" s="21" t="str">
        <f t="shared" si="6"/>
        <v>A</v>
      </c>
      <c r="Q5" s="22" t="str">
        <f t="shared" si="7"/>
        <v>A</v>
      </c>
      <c r="R5" s="22" t="str">
        <f t="shared" si="8"/>
        <v>A</v>
      </c>
      <c r="S5" s="22" t="str">
        <f t="shared" si="9"/>
        <v>A</v>
      </c>
      <c r="T5" s="22" t="str">
        <f t="shared" si="10"/>
        <v>A</v>
      </c>
      <c r="U5" s="24" t="str">
        <f t="shared" si="11"/>
        <v>A</v>
      </c>
    </row>
    <row r="6" spans="1:21" s="16" customFormat="1">
      <c r="A6" s="17">
        <v>4</v>
      </c>
      <c r="B6" s="18" t="s">
        <v>37</v>
      </c>
      <c r="C6" s="78">
        <v>93</v>
      </c>
      <c r="D6" s="77" t="s">
        <v>46</v>
      </c>
      <c r="E6" s="74">
        <v>201</v>
      </c>
      <c r="F6" s="19">
        <v>360</v>
      </c>
      <c r="G6" s="20">
        <v>32</v>
      </c>
      <c r="H6" s="19">
        <v>309</v>
      </c>
      <c r="I6" s="20">
        <v>9.8000000000000007</v>
      </c>
      <c r="J6" s="21">
        <f t="shared" si="0"/>
        <v>180</v>
      </c>
      <c r="K6" s="22">
        <f t="shared" si="1"/>
        <v>299</v>
      </c>
      <c r="L6" s="22">
        <f t="shared" si="2"/>
        <v>127.16</v>
      </c>
      <c r="M6" s="22">
        <f t="shared" si="3"/>
        <v>132.80000000000001</v>
      </c>
      <c r="N6" s="22">
        <f t="shared" si="4"/>
        <v>87.519999999999982</v>
      </c>
      <c r="O6" s="23">
        <f t="shared" si="5"/>
        <v>826.48</v>
      </c>
      <c r="P6" s="21" t="str">
        <f t="shared" si="6"/>
        <v>A</v>
      </c>
      <c r="Q6" s="22" t="str">
        <f t="shared" si="7"/>
        <v>A</v>
      </c>
      <c r="R6" s="22" t="str">
        <f t="shared" si="8"/>
        <v>A</v>
      </c>
      <c r="S6" s="22" t="str">
        <f t="shared" si="9"/>
        <v>A</v>
      </c>
      <c r="T6" s="22" t="str">
        <f t="shared" si="10"/>
        <v>A</v>
      </c>
      <c r="U6" s="24" t="str">
        <f t="shared" si="11"/>
        <v>A</v>
      </c>
    </row>
    <row r="7" spans="1:21" s="16" customFormat="1">
      <c r="A7" s="17">
        <v>5</v>
      </c>
      <c r="B7" s="18" t="s">
        <v>33</v>
      </c>
      <c r="C7" s="78">
        <v>92.2</v>
      </c>
      <c r="D7" s="77" t="s">
        <v>46</v>
      </c>
      <c r="E7" s="74">
        <v>190</v>
      </c>
      <c r="F7" s="19">
        <v>357</v>
      </c>
      <c r="G7" s="20">
        <v>30.3</v>
      </c>
      <c r="H7" s="19">
        <v>303</v>
      </c>
      <c r="I7" s="20">
        <v>10.199999999999999</v>
      </c>
      <c r="J7" s="21">
        <f t="shared" si="0"/>
        <v>100.8</v>
      </c>
      <c r="K7" s="22">
        <f t="shared" si="1"/>
        <v>285.2</v>
      </c>
      <c r="L7" s="22">
        <f t="shared" si="2"/>
        <v>115.6</v>
      </c>
      <c r="M7" s="22">
        <f t="shared" si="3"/>
        <v>123.2</v>
      </c>
      <c r="N7" s="22">
        <f t="shared" si="4"/>
        <v>65.640000000000057</v>
      </c>
      <c r="O7" s="23">
        <f t="shared" si="5"/>
        <v>690.44000000000017</v>
      </c>
      <c r="P7" s="21" t="str">
        <f t="shared" si="6"/>
        <v>C</v>
      </c>
      <c r="Q7" s="22" t="str">
        <f t="shared" si="7"/>
        <v>A</v>
      </c>
      <c r="R7" s="22" t="str">
        <f t="shared" si="8"/>
        <v>A</v>
      </c>
      <c r="S7" s="22" t="str">
        <f t="shared" si="9"/>
        <v>A</v>
      </c>
      <c r="T7" s="22" t="str">
        <f t="shared" si="10"/>
        <v>B</v>
      </c>
      <c r="U7" s="24" t="str">
        <f t="shared" si="11"/>
        <v>A</v>
      </c>
    </row>
    <row r="8" spans="1:21" s="16" customFormat="1">
      <c r="A8" s="17">
        <v>6</v>
      </c>
      <c r="B8" s="18" t="s">
        <v>34</v>
      </c>
      <c r="C8" s="78">
        <v>88.6</v>
      </c>
      <c r="D8" s="77" t="s">
        <v>46</v>
      </c>
      <c r="E8" s="74">
        <v>201</v>
      </c>
      <c r="F8" s="19">
        <v>348</v>
      </c>
      <c r="G8" s="20">
        <v>30.6</v>
      </c>
      <c r="H8" s="19">
        <v>270</v>
      </c>
      <c r="I8" s="20">
        <v>9.59</v>
      </c>
      <c r="J8" s="21">
        <f t="shared" si="0"/>
        <v>180</v>
      </c>
      <c r="K8" s="22">
        <f t="shared" si="1"/>
        <v>243.79999999999998</v>
      </c>
      <c r="L8" s="22">
        <f t="shared" si="2"/>
        <v>117.64</v>
      </c>
      <c r="M8" s="22">
        <f t="shared" si="3"/>
        <v>70.400000000000006</v>
      </c>
      <c r="N8" s="22">
        <f t="shared" si="4"/>
        <v>99.007000000000033</v>
      </c>
      <c r="O8" s="23">
        <f t="shared" si="5"/>
        <v>710.84699999999998</v>
      </c>
      <c r="P8" s="21" t="str">
        <f t="shared" si="6"/>
        <v>A</v>
      </c>
      <c r="Q8" s="22" t="str">
        <f t="shared" si="7"/>
        <v>A</v>
      </c>
      <c r="R8" s="22" t="str">
        <f t="shared" si="8"/>
        <v>A</v>
      </c>
      <c r="S8" s="22" t="str">
        <f t="shared" si="9"/>
        <v>B</v>
      </c>
      <c r="T8" s="22" t="str">
        <f t="shared" si="10"/>
        <v>A</v>
      </c>
      <c r="U8" s="24" t="str">
        <f t="shared" si="11"/>
        <v>A</v>
      </c>
    </row>
    <row r="9" spans="1:21" s="16" customFormat="1">
      <c r="A9" s="17">
        <v>7</v>
      </c>
      <c r="B9" s="18" t="s">
        <v>35</v>
      </c>
      <c r="C9" s="78">
        <v>103</v>
      </c>
      <c r="D9" s="77" t="s">
        <v>46</v>
      </c>
      <c r="E9" s="74">
        <v>199</v>
      </c>
      <c r="F9" s="19">
        <v>357</v>
      </c>
      <c r="G9" s="20">
        <v>27.1</v>
      </c>
      <c r="H9" s="19">
        <v>285</v>
      </c>
      <c r="I9" s="20">
        <v>10.73</v>
      </c>
      <c r="J9" s="21">
        <f t="shared" si="0"/>
        <v>165.6</v>
      </c>
      <c r="K9" s="22">
        <f t="shared" si="1"/>
        <v>285.2</v>
      </c>
      <c r="L9" s="22">
        <f t="shared" si="2"/>
        <v>93.84</v>
      </c>
      <c r="M9" s="22">
        <f t="shared" si="3"/>
        <v>94.4</v>
      </c>
      <c r="N9" s="22">
        <f t="shared" si="4"/>
        <v>36.649000000000001</v>
      </c>
      <c r="O9" s="23">
        <f t="shared" si="5"/>
        <v>675.68899999999996</v>
      </c>
      <c r="P9" s="21" t="str">
        <f t="shared" si="6"/>
        <v>A</v>
      </c>
      <c r="Q9" s="22" t="str">
        <f t="shared" si="7"/>
        <v>A</v>
      </c>
      <c r="R9" s="22" t="str">
        <f t="shared" si="8"/>
        <v>A</v>
      </c>
      <c r="S9" s="22" t="str">
        <f t="shared" si="9"/>
        <v>A</v>
      </c>
      <c r="T9" s="22" t="str">
        <f t="shared" si="10"/>
        <v>D</v>
      </c>
      <c r="U9" s="24" t="str">
        <f t="shared" si="11"/>
        <v>A</v>
      </c>
    </row>
    <row r="10" spans="1:21" s="16" customFormat="1">
      <c r="A10" s="17">
        <v>8</v>
      </c>
      <c r="B10" s="18" t="s">
        <v>36</v>
      </c>
      <c r="C10" s="78">
        <v>87.2</v>
      </c>
      <c r="D10" s="77" t="s">
        <v>46</v>
      </c>
      <c r="E10" s="74">
        <v>199</v>
      </c>
      <c r="F10" s="19">
        <v>357</v>
      </c>
      <c r="G10" s="20">
        <v>28.9</v>
      </c>
      <c r="H10" s="19">
        <v>288</v>
      </c>
      <c r="I10" s="20">
        <v>10.4</v>
      </c>
      <c r="J10" s="21">
        <f t="shared" si="0"/>
        <v>165.6</v>
      </c>
      <c r="K10" s="22">
        <f t="shared" si="1"/>
        <v>285.2</v>
      </c>
      <c r="L10" s="22">
        <f t="shared" si="2"/>
        <v>106.07999999999998</v>
      </c>
      <c r="M10" s="22">
        <f t="shared" si="3"/>
        <v>99.2</v>
      </c>
      <c r="N10" s="22">
        <f t="shared" si="4"/>
        <v>54.7</v>
      </c>
      <c r="O10" s="23">
        <f t="shared" si="5"/>
        <v>710.78</v>
      </c>
      <c r="P10" s="21" t="str">
        <f t="shared" si="6"/>
        <v>A</v>
      </c>
      <c r="Q10" s="22" t="str">
        <f t="shared" si="7"/>
        <v>A</v>
      </c>
      <c r="R10" s="22" t="str">
        <f t="shared" si="8"/>
        <v>A</v>
      </c>
      <c r="S10" s="22" t="str">
        <f t="shared" si="9"/>
        <v>A</v>
      </c>
      <c r="T10" s="22" t="str">
        <f t="shared" si="10"/>
        <v>C</v>
      </c>
      <c r="U10" s="24" t="str">
        <f t="shared" si="11"/>
        <v>A</v>
      </c>
    </row>
    <row r="11" spans="1:21" s="16" customFormat="1">
      <c r="A11" s="17">
        <v>9</v>
      </c>
      <c r="B11" s="18" t="s">
        <v>38</v>
      </c>
      <c r="C11" s="78">
        <v>87.4</v>
      </c>
      <c r="D11" s="77" t="s">
        <v>46</v>
      </c>
      <c r="E11" s="74">
        <v>194</v>
      </c>
      <c r="F11" s="19">
        <v>336</v>
      </c>
      <c r="G11" s="20">
        <v>26</v>
      </c>
      <c r="H11" s="19">
        <v>265</v>
      </c>
      <c r="I11" s="20">
        <v>10.8</v>
      </c>
      <c r="J11" s="21">
        <f t="shared" si="0"/>
        <v>129.6</v>
      </c>
      <c r="K11" s="22">
        <f t="shared" si="1"/>
        <v>188.6</v>
      </c>
      <c r="L11" s="22">
        <f t="shared" si="2"/>
        <v>86.36</v>
      </c>
      <c r="M11" s="22">
        <f t="shared" si="3"/>
        <v>62.400000000000006</v>
      </c>
      <c r="N11" s="22">
        <f t="shared" si="4"/>
        <v>32.819999999999979</v>
      </c>
      <c r="O11" s="23">
        <f t="shared" si="5"/>
        <v>499.78000000000003</v>
      </c>
      <c r="P11" s="21" t="str">
        <f t="shared" si="6"/>
        <v>B</v>
      </c>
      <c r="Q11" s="22" t="str">
        <f t="shared" si="7"/>
        <v>A</v>
      </c>
      <c r="R11" s="22" t="str">
        <f t="shared" si="8"/>
        <v>A</v>
      </c>
      <c r="S11" s="22" t="str">
        <f t="shared" si="9"/>
        <v>B</v>
      </c>
      <c r="T11" s="22" t="str">
        <f t="shared" si="10"/>
        <v>D</v>
      </c>
      <c r="U11" s="24" t="str">
        <f t="shared" si="11"/>
        <v>B</v>
      </c>
    </row>
    <row r="12" spans="1:21" s="16" customFormat="1">
      <c r="A12" s="17">
        <v>10</v>
      </c>
      <c r="B12" s="18" t="s">
        <v>39</v>
      </c>
      <c r="C12" s="78">
        <v>79.900000000000006</v>
      </c>
      <c r="D12" s="77" t="s">
        <v>46</v>
      </c>
      <c r="E12" s="74">
        <v>179</v>
      </c>
      <c r="F12" s="19">
        <v>310</v>
      </c>
      <c r="G12" s="20">
        <v>25</v>
      </c>
      <c r="H12" s="19">
        <v>258</v>
      </c>
      <c r="I12" s="20">
        <v>10.4</v>
      </c>
      <c r="J12" s="21">
        <f t="shared" si="0"/>
        <v>21.6</v>
      </c>
      <c r="K12" s="22">
        <f t="shared" si="1"/>
        <v>69</v>
      </c>
      <c r="L12" s="22">
        <f t="shared" si="2"/>
        <v>79.559999999999988</v>
      </c>
      <c r="M12" s="22">
        <f t="shared" si="3"/>
        <v>51.2</v>
      </c>
      <c r="N12" s="22">
        <f t="shared" si="4"/>
        <v>54.7</v>
      </c>
      <c r="O12" s="23">
        <f t="shared" si="5"/>
        <v>276.05999999999995</v>
      </c>
      <c r="P12" s="21" t="str">
        <f t="shared" si="6"/>
        <v>D</v>
      </c>
      <c r="Q12" s="22" t="str">
        <f t="shared" si="7"/>
        <v>D</v>
      </c>
      <c r="R12" s="22" t="str">
        <f t="shared" si="8"/>
        <v>A</v>
      </c>
      <c r="S12" s="22" t="str">
        <f t="shared" si="9"/>
        <v>C</v>
      </c>
      <c r="T12" s="22" t="str">
        <f t="shared" si="10"/>
        <v>C</v>
      </c>
      <c r="U12" s="24" t="str">
        <f t="shared" si="11"/>
        <v>D</v>
      </c>
    </row>
    <row r="13" spans="1:21" s="16" customFormat="1">
      <c r="A13" s="17">
        <v>11</v>
      </c>
      <c r="B13" s="18" t="s">
        <v>40</v>
      </c>
      <c r="C13" s="78">
        <v>81.099999999999994</v>
      </c>
      <c r="D13" s="77" t="s">
        <v>46</v>
      </c>
      <c r="E13" s="74">
        <v>190</v>
      </c>
      <c r="F13" s="19">
        <v>343</v>
      </c>
      <c r="G13" s="20">
        <v>27.7</v>
      </c>
      <c r="H13" s="19">
        <v>286</v>
      </c>
      <c r="I13" s="20">
        <v>10.3</v>
      </c>
      <c r="J13" s="21">
        <f t="shared" si="0"/>
        <v>100.8</v>
      </c>
      <c r="K13" s="22">
        <f t="shared" si="1"/>
        <v>220.79999999999998</v>
      </c>
      <c r="L13" s="22">
        <f t="shared" si="2"/>
        <v>97.919999999999987</v>
      </c>
      <c r="M13" s="22">
        <f t="shared" si="3"/>
        <v>96</v>
      </c>
      <c r="N13" s="22">
        <f t="shared" si="4"/>
        <v>60.16999999999998</v>
      </c>
      <c r="O13" s="23">
        <f t="shared" si="5"/>
        <v>575.68999999999994</v>
      </c>
      <c r="P13" s="21" t="str">
        <f t="shared" si="6"/>
        <v>C</v>
      </c>
      <c r="Q13" s="22" t="str">
        <f t="shared" si="7"/>
        <v>A</v>
      </c>
      <c r="R13" s="22" t="str">
        <f t="shared" si="8"/>
        <v>A</v>
      </c>
      <c r="S13" s="22" t="str">
        <f t="shared" si="9"/>
        <v>A</v>
      </c>
      <c r="T13" s="22" t="str">
        <f t="shared" si="10"/>
        <v>B</v>
      </c>
      <c r="U13" s="24" t="str">
        <f t="shared" si="11"/>
        <v>A</v>
      </c>
    </row>
    <row r="14" spans="1:21" s="16" customFormat="1">
      <c r="A14" s="17">
        <v>12</v>
      </c>
      <c r="B14" s="18" t="s">
        <v>44</v>
      </c>
      <c r="C14" s="78">
        <v>81.7</v>
      </c>
      <c r="D14" s="77" t="s">
        <v>46</v>
      </c>
      <c r="E14" s="74">
        <v>184</v>
      </c>
      <c r="F14" s="19">
        <v>331</v>
      </c>
      <c r="G14" s="20">
        <v>25.1</v>
      </c>
      <c r="H14" s="19">
        <v>280</v>
      </c>
      <c r="I14" s="20">
        <v>10.02</v>
      </c>
      <c r="J14" s="21">
        <f t="shared" si="0"/>
        <v>57.6</v>
      </c>
      <c r="K14" s="22">
        <f t="shared" si="1"/>
        <v>165.6</v>
      </c>
      <c r="L14" s="22">
        <f t="shared" si="2"/>
        <v>80.240000000000009</v>
      </c>
      <c r="M14" s="22">
        <f t="shared" si="3"/>
        <v>86.4</v>
      </c>
      <c r="N14" s="22">
        <f t="shared" si="4"/>
        <v>75.486000000000047</v>
      </c>
      <c r="O14" s="23">
        <f t="shared" si="5"/>
        <v>465.32600000000008</v>
      </c>
      <c r="P14" s="21" t="str">
        <f t="shared" si="6"/>
        <v>D</v>
      </c>
      <c r="Q14" s="22" t="str">
        <f t="shared" si="7"/>
        <v>A</v>
      </c>
      <c r="R14" s="22" t="str">
        <f t="shared" si="8"/>
        <v>A</v>
      </c>
      <c r="S14" s="22" t="str">
        <f t="shared" si="9"/>
        <v>A</v>
      </c>
      <c r="T14" s="22" t="str">
        <f t="shared" si="10"/>
        <v>A</v>
      </c>
      <c r="U14" s="24" t="str">
        <f t="shared" si="11"/>
        <v>B</v>
      </c>
    </row>
    <row r="15" spans="1:21" s="16" customFormat="1">
      <c r="A15" s="17">
        <v>13</v>
      </c>
      <c r="B15" s="18" t="s">
        <v>41</v>
      </c>
      <c r="C15" s="78">
        <v>95.1</v>
      </c>
      <c r="D15" s="77" t="s">
        <v>46</v>
      </c>
      <c r="E15" s="74">
        <v>203</v>
      </c>
      <c r="F15" s="19">
        <v>350</v>
      </c>
      <c r="G15" s="20">
        <v>30.3</v>
      </c>
      <c r="H15" s="19">
        <v>280</v>
      </c>
      <c r="I15" s="20">
        <v>11.95</v>
      </c>
      <c r="J15" s="21">
        <f t="shared" si="0"/>
        <v>194.4</v>
      </c>
      <c r="K15" s="22">
        <f t="shared" si="1"/>
        <v>252.99999999999997</v>
      </c>
      <c r="L15" s="22">
        <f t="shared" si="2"/>
        <v>115.6</v>
      </c>
      <c r="M15" s="22">
        <f t="shared" si="3"/>
        <v>86.4</v>
      </c>
      <c r="N15" s="22">
        <f t="shared" si="4"/>
        <v>0</v>
      </c>
      <c r="O15" s="23">
        <f t="shared" si="5"/>
        <v>649.4</v>
      </c>
      <c r="P15" s="21" t="str">
        <f t="shared" si="6"/>
        <v>A</v>
      </c>
      <c r="Q15" s="22" t="str">
        <f t="shared" si="7"/>
        <v>A</v>
      </c>
      <c r="R15" s="22" t="str">
        <f t="shared" si="8"/>
        <v>A</v>
      </c>
      <c r="S15" s="22" t="str">
        <f t="shared" si="9"/>
        <v>A</v>
      </c>
      <c r="T15" s="22" t="str">
        <f t="shared" si="10"/>
        <v>D</v>
      </c>
      <c r="U15" s="24" t="str">
        <f t="shared" si="11"/>
        <v>A</v>
      </c>
    </row>
    <row r="16" spans="1:21" s="16" customFormat="1">
      <c r="A16" s="17">
        <v>14</v>
      </c>
      <c r="B16" s="18" t="s">
        <v>42</v>
      </c>
      <c r="C16" s="78">
        <v>91.4</v>
      </c>
      <c r="D16" s="77" t="s">
        <v>46</v>
      </c>
      <c r="E16" s="74">
        <v>201</v>
      </c>
      <c r="F16" s="19">
        <v>337</v>
      </c>
      <c r="G16" s="20">
        <v>30.5</v>
      </c>
      <c r="H16" s="19">
        <v>286</v>
      </c>
      <c r="I16" s="20">
        <v>11</v>
      </c>
      <c r="J16" s="21">
        <f t="shared" si="0"/>
        <v>180</v>
      </c>
      <c r="K16" s="22">
        <f t="shared" si="1"/>
        <v>193.2</v>
      </c>
      <c r="L16" s="22">
        <f t="shared" si="2"/>
        <v>116.96</v>
      </c>
      <c r="M16" s="22">
        <f t="shared" si="3"/>
        <v>96</v>
      </c>
      <c r="N16" s="22">
        <f t="shared" si="4"/>
        <v>21.88000000000002</v>
      </c>
      <c r="O16" s="23">
        <f t="shared" si="5"/>
        <v>608.04</v>
      </c>
      <c r="P16" s="21" t="str">
        <f t="shared" si="6"/>
        <v>A</v>
      </c>
      <c r="Q16" s="22" t="str">
        <f t="shared" si="7"/>
        <v>A</v>
      </c>
      <c r="R16" s="22" t="str">
        <f t="shared" si="8"/>
        <v>A</v>
      </c>
      <c r="S16" s="22" t="str">
        <f t="shared" si="9"/>
        <v>A</v>
      </c>
      <c r="T16" s="22" t="str">
        <f t="shared" si="10"/>
        <v>D</v>
      </c>
      <c r="U16" s="24" t="str">
        <f t="shared" si="11"/>
        <v>A</v>
      </c>
    </row>
    <row r="17" spans="1:21" s="16" customFormat="1">
      <c r="A17" s="17">
        <v>15</v>
      </c>
      <c r="B17" s="18" t="s">
        <v>43</v>
      </c>
      <c r="C17" s="78">
        <v>92.1</v>
      </c>
      <c r="D17" s="77" t="s">
        <v>46</v>
      </c>
      <c r="E17" s="74">
        <v>203</v>
      </c>
      <c r="F17" s="19">
        <v>357</v>
      </c>
      <c r="G17" s="20">
        <v>28.6</v>
      </c>
      <c r="H17" s="19">
        <v>293</v>
      </c>
      <c r="I17" s="20">
        <v>10</v>
      </c>
      <c r="J17" s="21">
        <f t="shared" si="0"/>
        <v>194.4</v>
      </c>
      <c r="K17" s="22">
        <f t="shared" si="1"/>
        <v>285.2</v>
      </c>
      <c r="L17" s="22">
        <f t="shared" si="2"/>
        <v>104.04</v>
      </c>
      <c r="M17" s="22">
        <f t="shared" si="3"/>
        <v>107.2</v>
      </c>
      <c r="N17" s="22">
        <f t="shared" si="4"/>
        <v>76.580000000000027</v>
      </c>
      <c r="O17" s="23">
        <f t="shared" si="5"/>
        <v>767.42000000000007</v>
      </c>
      <c r="P17" s="21" t="str">
        <f t="shared" si="6"/>
        <v>A</v>
      </c>
      <c r="Q17" s="22" t="str">
        <f t="shared" si="7"/>
        <v>A</v>
      </c>
      <c r="R17" s="22" t="str">
        <f t="shared" si="8"/>
        <v>A</v>
      </c>
      <c r="S17" s="22" t="str">
        <f t="shared" si="9"/>
        <v>A</v>
      </c>
      <c r="T17" s="22" t="str">
        <f t="shared" si="10"/>
        <v>A</v>
      </c>
      <c r="U17" s="24" t="str">
        <f t="shared" si="11"/>
        <v>A</v>
      </c>
    </row>
  </sheetData>
  <sortState ref="B101:U122">
    <sortCondition descending="1" ref="O101:O122"/>
  </sortState>
  <mergeCells count="5">
    <mergeCell ref="P1:U1"/>
    <mergeCell ref="B1:B2"/>
    <mergeCell ref="E1:I1"/>
    <mergeCell ref="J1:O1"/>
    <mergeCell ref="C1:D2"/>
  </mergeCells>
  <pageMargins left="0.31496062992125984" right="0.31496062992125984" top="0.39370078740157483" bottom="0.3937007874015748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"/>
  <sheetViews>
    <sheetView workbookViewId="0"/>
  </sheetViews>
  <sheetFormatPr defaultColWidth="9.140625" defaultRowHeight="12.75"/>
  <cols>
    <col min="1" max="1" width="15.85546875" style="28" bestFit="1" customWidth="1"/>
    <col min="2" max="2" width="9.140625" style="29"/>
    <col min="3" max="5" width="9.140625" style="28"/>
    <col min="6" max="6" width="11.28515625" style="28" customWidth="1"/>
    <col min="7" max="7" width="9.140625" style="28"/>
    <col min="8" max="8" width="12.7109375" style="28" bestFit="1" customWidth="1"/>
    <col min="9" max="9" width="9.140625" style="28"/>
    <col min="10" max="16384" width="9.140625" style="27"/>
  </cols>
  <sheetData>
    <row r="1" spans="1:9" ht="15">
      <c r="A1" s="30"/>
      <c r="B1" s="62">
        <v>7</v>
      </c>
      <c r="C1" s="62">
        <v>3</v>
      </c>
      <c r="D1" s="62">
        <v>1</v>
      </c>
      <c r="E1" s="62">
        <v>0</v>
      </c>
      <c r="F1" s="62"/>
      <c r="G1" s="30"/>
      <c r="H1" s="30"/>
      <c r="I1" s="27"/>
    </row>
    <row r="2" spans="1:9" ht="13.5" thickBot="1">
      <c r="A2" s="30"/>
      <c r="B2" s="30"/>
      <c r="C2" s="30"/>
      <c r="D2" s="30"/>
      <c r="E2" s="30"/>
      <c r="F2" s="30"/>
      <c r="G2" s="30"/>
      <c r="H2" s="30"/>
      <c r="I2" s="27"/>
    </row>
    <row r="3" spans="1:9" ht="37.5" customHeight="1" thickBot="1">
      <c r="A3" s="30"/>
      <c r="B3" s="61" t="s">
        <v>29</v>
      </c>
      <c r="C3" s="60" t="s">
        <v>28</v>
      </c>
      <c r="D3" s="60" t="s">
        <v>27</v>
      </c>
      <c r="E3" s="59" t="s">
        <v>26</v>
      </c>
      <c r="F3" s="58" t="s">
        <v>25</v>
      </c>
      <c r="G3" s="57" t="s">
        <v>24</v>
      </c>
      <c r="H3" s="56" t="s">
        <v>23</v>
      </c>
      <c r="I3" s="27"/>
    </row>
    <row r="4" spans="1:9" ht="18.75">
      <c r="A4" s="55" t="s">
        <v>7</v>
      </c>
      <c r="B4" s="54">
        <v>6</v>
      </c>
      <c r="C4" s="53">
        <v>6</v>
      </c>
      <c r="D4" s="53">
        <v>1</v>
      </c>
      <c r="E4" s="52"/>
      <c r="F4" s="51">
        <f t="shared" ref="F4:F15" si="0">+SUM(B4:D4)</f>
        <v>13</v>
      </c>
      <c r="G4" s="50">
        <f t="shared" ref="G4:G15" si="1">+SUMPRODUCT($B$1:$E$1,B4:E4)</f>
        <v>61</v>
      </c>
      <c r="H4" s="49">
        <f t="shared" ref="H4:H15" si="2">G4*25/MAX($G$4:$G$15)</f>
        <v>25</v>
      </c>
      <c r="I4" s="27"/>
    </row>
    <row r="5" spans="1:9" ht="18.75">
      <c r="A5" s="45" t="s">
        <v>4</v>
      </c>
      <c r="B5" s="44">
        <v>3</v>
      </c>
      <c r="C5" s="43">
        <v>6</v>
      </c>
      <c r="D5" s="43">
        <v>3</v>
      </c>
      <c r="E5" s="42">
        <v>1</v>
      </c>
      <c r="F5" s="48">
        <f t="shared" si="0"/>
        <v>12</v>
      </c>
      <c r="G5" s="47">
        <f t="shared" si="1"/>
        <v>42</v>
      </c>
      <c r="H5" s="46">
        <f t="shared" si="2"/>
        <v>17.21311475409836</v>
      </c>
      <c r="I5" s="27"/>
    </row>
    <row r="6" spans="1:9" ht="18.75">
      <c r="A6" s="45" t="s">
        <v>6</v>
      </c>
      <c r="B6" s="44">
        <v>2</v>
      </c>
      <c r="C6" s="43">
        <v>7</v>
      </c>
      <c r="D6" s="43">
        <v>2</v>
      </c>
      <c r="E6" s="42">
        <v>1</v>
      </c>
      <c r="F6" s="48">
        <f t="shared" si="0"/>
        <v>11</v>
      </c>
      <c r="G6" s="47">
        <f t="shared" si="1"/>
        <v>37</v>
      </c>
      <c r="H6" s="46">
        <f t="shared" si="2"/>
        <v>15.163934426229508</v>
      </c>
      <c r="I6" s="27"/>
    </row>
    <row r="7" spans="1:9" ht="18.75">
      <c r="A7" s="45" t="s">
        <v>9</v>
      </c>
      <c r="B7" s="44">
        <v>3</v>
      </c>
      <c r="C7" s="43">
        <v>4</v>
      </c>
      <c r="D7" s="43">
        <v>1</v>
      </c>
      <c r="E7" s="42">
        <v>2</v>
      </c>
      <c r="F7" s="48">
        <f t="shared" si="0"/>
        <v>8</v>
      </c>
      <c r="G7" s="47">
        <f t="shared" si="1"/>
        <v>34</v>
      </c>
      <c r="H7" s="46">
        <f t="shared" si="2"/>
        <v>13.934426229508198</v>
      </c>
      <c r="I7" s="27"/>
    </row>
    <row r="8" spans="1:9" ht="18.75">
      <c r="A8" s="45" t="s">
        <v>3</v>
      </c>
      <c r="B8" s="44">
        <v>2</v>
      </c>
      <c r="C8" s="43">
        <v>5</v>
      </c>
      <c r="D8" s="43">
        <v>4</v>
      </c>
      <c r="E8" s="42">
        <v>1</v>
      </c>
      <c r="F8" s="48">
        <f t="shared" si="0"/>
        <v>11</v>
      </c>
      <c r="G8" s="47">
        <f t="shared" si="1"/>
        <v>33</v>
      </c>
      <c r="H8" s="46">
        <f t="shared" si="2"/>
        <v>13.524590163934427</v>
      </c>
      <c r="I8" s="27"/>
    </row>
    <row r="9" spans="1:9" ht="18.75">
      <c r="A9" s="45" t="s">
        <v>5</v>
      </c>
      <c r="B9" s="44">
        <v>2</v>
      </c>
      <c r="C9" s="43">
        <v>4</v>
      </c>
      <c r="D9" s="43">
        <v>5</v>
      </c>
      <c r="E9" s="42">
        <v>1</v>
      </c>
      <c r="F9" s="48">
        <f t="shared" si="0"/>
        <v>11</v>
      </c>
      <c r="G9" s="47">
        <f t="shared" si="1"/>
        <v>31</v>
      </c>
      <c r="H9" s="46">
        <f t="shared" si="2"/>
        <v>12.704918032786885</v>
      </c>
      <c r="I9" s="27"/>
    </row>
    <row r="10" spans="1:9" ht="18.75">
      <c r="A10" s="45" t="s">
        <v>8</v>
      </c>
      <c r="B10" s="44">
        <v>4</v>
      </c>
      <c r="C10" s="43"/>
      <c r="D10" s="43">
        <v>2</v>
      </c>
      <c r="E10" s="42">
        <v>4</v>
      </c>
      <c r="F10" s="48">
        <f t="shared" si="0"/>
        <v>6</v>
      </c>
      <c r="G10" s="47">
        <f t="shared" si="1"/>
        <v>30</v>
      </c>
      <c r="H10" s="46">
        <f t="shared" si="2"/>
        <v>12.295081967213115</v>
      </c>
      <c r="I10" s="27"/>
    </row>
    <row r="11" spans="1:9" ht="18.75">
      <c r="A11" s="45" t="s">
        <v>10</v>
      </c>
      <c r="B11" s="44">
        <v>2</v>
      </c>
      <c r="C11" s="43">
        <v>5</v>
      </c>
      <c r="D11" s="43"/>
      <c r="E11" s="42">
        <v>3</v>
      </c>
      <c r="F11" s="48">
        <f t="shared" si="0"/>
        <v>7</v>
      </c>
      <c r="G11" s="47">
        <f t="shared" si="1"/>
        <v>29</v>
      </c>
      <c r="H11" s="46">
        <f t="shared" si="2"/>
        <v>11.885245901639344</v>
      </c>
      <c r="I11" s="27"/>
    </row>
    <row r="12" spans="1:9" ht="18.75">
      <c r="A12" s="45" t="s">
        <v>2</v>
      </c>
      <c r="B12" s="44"/>
      <c r="C12" s="43">
        <v>3</v>
      </c>
      <c r="D12" s="43">
        <v>5</v>
      </c>
      <c r="E12" s="42">
        <v>3</v>
      </c>
      <c r="F12" s="48">
        <f t="shared" si="0"/>
        <v>8</v>
      </c>
      <c r="G12" s="47">
        <f t="shared" si="1"/>
        <v>14</v>
      </c>
      <c r="H12" s="46">
        <f t="shared" si="2"/>
        <v>5.7377049180327866</v>
      </c>
      <c r="I12" s="27"/>
    </row>
    <row r="13" spans="1:9" ht="18.75">
      <c r="A13" s="45" t="s">
        <v>0</v>
      </c>
      <c r="B13" s="44"/>
      <c r="C13" s="43">
        <v>4</v>
      </c>
      <c r="D13" s="43">
        <v>1</v>
      </c>
      <c r="E13" s="42">
        <v>5</v>
      </c>
      <c r="F13" s="48">
        <f t="shared" si="0"/>
        <v>5</v>
      </c>
      <c r="G13" s="47">
        <f t="shared" si="1"/>
        <v>13</v>
      </c>
      <c r="H13" s="46">
        <f t="shared" si="2"/>
        <v>5.3278688524590168</v>
      </c>
      <c r="I13" s="27"/>
    </row>
    <row r="14" spans="1:9" ht="18.75">
      <c r="A14" s="45" t="s">
        <v>11</v>
      </c>
      <c r="B14" s="44">
        <v>1</v>
      </c>
      <c r="C14" s="43"/>
      <c r="D14" s="43">
        <v>2</v>
      </c>
      <c r="E14" s="42">
        <v>7</v>
      </c>
      <c r="F14" s="48">
        <f t="shared" si="0"/>
        <v>3</v>
      </c>
      <c r="G14" s="47">
        <f t="shared" si="1"/>
        <v>9</v>
      </c>
      <c r="H14" s="46">
        <f t="shared" si="2"/>
        <v>3.6885245901639343</v>
      </c>
      <c r="I14" s="27"/>
    </row>
    <row r="15" spans="1:9" s="28" customFormat="1" ht="19.5" thickBot="1">
      <c r="A15" s="45" t="s">
        <v>1</v>
      </c>
      <c r="B15" s="44"/>
      <c r="C15" s="43">
        <v>2</v>
      </c>
      <c r="D15" s="43">
        <v>1</v>
      </c>
      <c r="E15" s="42">
        <v>3</v>
      </c>
      <c r="F15" s="41">
        <f t="shared" si="0"/>
        <v>3</v>
      </c>
      <c r="G15" s="40">
        <f t="shared" si="1"/>
        <v>7</v>
      </c>
      <c r="H15" s="39">
        <f t="shared" si="2"/>
        <v>2.8688524590163933</v>
      </c>
    </row>
    <row r="16" spans="1:9" s="28" customFormat="1">
      <c r="A16" s="69" t="s">
        <v>22</v>
      </c>
      <c r="B16" s="38">
        <f>+SUM(B4:B15)</f>
        <v>25</v>
      </c>
      <c r="C16" s="37">
        <f>+SUM(C4:C15)</f>
        <v>46</v>
      </c>
      <c r="D16" s="37">
        <f>+SUM(D4:D15)</f>
        <v>27</v>
      </c>
      <c r="E16" s="36">
        <f>+SUM(E4:E15)</f>
        <v>31</v>
      </c>
      <c r="F16" s="35"/>
      <c r="G16" s="30"/>
      <c r="H16" s="30"/>
    </row>
    <row r="17" spans="1:8" s="28" customFormat="1" ht="13.5" thickBot="1">
      <c r="A17" s="70"/>
      <c r="B17" s="34">
        <f>+B16/SUM($B$16:$E$16)</f>
        <v>0.19379844961240311</v>
      </c>
      <c r="C17" s="33">
        <f>+C16/SUM($B$16:$E$16)</f>
        <v>0.35658914728682173</v>
      </c>
      <c r="D17" s="33">
        <f>+D16/SUM($B$16:$E$16)</f>
        <v>0.20930232558139536</v>
      </c>
      <c r="E17" s="32">
        <f>+E16/SUM($B$16:$E$16)</f>
        <v>0.24031007751937986</v>
      </c>
      <c r="F17" s="31"/>
      <c r="G17" s="30"/>
      <c r="H17" s="30"/>
    </row>
  </sheetData>
  <sortState ref="A4:H15">
    <sortCondition descending="1" ref="H4:H15"/>
  </sortState>
  <mergeCells count="1">
    <mergeCell ref="A16:A17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hráči</vt:lpstr>
      <vt:lpstr>body družstva</vt:lpstr>
      <vt:lpstr>hráči!Názvy_tisku</vt:lpstr>
    </vt:vector>
  </TitlesOfParts>
  <Company>ČVS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ČVS</dc:creator>
  <cp:lastModifiedBy>Zdeněk Sklenář</cp:lastModifiedBy>
  <cp:lastPrinted>2015-09-26T08:35:53Z</cp:lastPrinted>
  <dcterms:created xsi:type="dcterms:W3CDTF">2005-03-15T17:03:55Z</dcterms:created>
  <dcterms:modified xsi:type="dcterms:W3CDTF">2016-05-31T19:41:46Z</dcterms:modified>
</cp:coreProperties>
</file>